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28800" windowHeight="11865" firstSheet="15" activeTab="20"/>
  </bookViews>
  <sheets>
    <sheet name="Highway-Townwide" sheetId="1" r:id="rId1"/>
    <sheet name="General" sheetId="2" r:id="rId2"/>
    <sheet name="General Outside Village" sheetId="3" r:id="rId3"/>
    <sheet name="Highway -Outside Village" sheetId="4" r:id="rId4"/>
    <sheet name="Cementon Sewer District" sheetId="5" r:id="rId5"/>
    <sheet name="Allen St. Sewer " sheetId="6" r:id="rId6"/>
    <sheet name="Post Ave. Sewer" sheetId="7" r:id="rId7"/>
    <sheet name="College Chargeback" sheetId="8" r:id="rId8"/>
    <sheet name="Catskill FP" sheetId="9" r:id="rId9"/>
    <sheet name="Cementon FP" sheetId="10" r:id="rId10"/>
    <sheet name="Leeds FP" sheetId="11" r:id="rId11"/>
    <sheet name="Kiskatom FD" sheetId="12" r:id="rId12"/>
    <sheet name="Palenville FD" sheetId="13" r:id="rId13"/>
    <sheet name="Jeff. Hghts. Hydrant" sheetId="14" r:id="rId14"/>
    <sheet name="Cementon Lighting" sheetId="15" r:id="rId15"/>
    <sheet name="Allen St. Hydrant" sheetId="16" r:id="rId16"/>
    <sheet name="Leeds Hydrant" sheetId="17" r:id="rId17"/>
    <sheet name="Allen St. Lighting" sheetId="18" r:id="rId18"/>
    <sheet name="Jeff. Leeds Lighting" sheetId="19" r:id="rId19"/>
    <sheet name="Palenville Lighting" sheetId="20" r:id="rId20"/>
    <sheet name="Summary" sheetId="21" r:id="rId21"/>
    <sheet name="Tax Rate" sheetId="22" r:id="rId22"/>
    <sheet name="template" sheetId="23" state="hidden" r:id="rId23"/>
    <sheet name="Data" sheetId="24" state="hidden" r:id="rId24"/>
  </sheets>
  <definedNames>
    <definedName name="Accounts">'Tax Rate'!$A$7</definedName>
    <definedName name="BdgtYear">'Data'!$B$3</definedName>
    <definedName name="BRound" localSheetId="15">'Allen St. Hydrant'!$J$3</definedName>
    <definedName name="BRound" localSheetId="17">'Allen St. Lighting'!$J$3</definedName>
    <definedName name="BRound" localSheetId="5">'Allen St. Sewer '!$J$3</definedName>
    <definedName name="BRound" localSheetId="8">'Catskill FP'!$J$3</definedName>
    <definedName name="BRound" localSheetId="9">'Cementon FP'!$J$3</definedName>
    <definedName name="BRound" localSheetId="14">'Cementon Lighting'!$J$3</definedName>
    <definedName name="BRound" localSheetId="4">'Cementon Sewer District'!$J$3</definedName>
    <definedName name="BRound" localSheetId="7">'College Chargeback'!$J$3</definedName>
    <definedName name="BRound" localSheetId="1">'General'!$J$3</definedName>
    <definedName name="BRound" localSheetId="2">'General Outside Village'!$J$3</definedName>
    <definedName name="BRound" localSheetId="3">'Highway -Outside Village'!$J$3</definedName>
    <definedName name="BRound" localSheetId="0">'Highway-Townwide'!$J$3</definedName>
    <definedName name="BRound" localSheetId="13">'Jeff. Hghts. Hydrant'!$J$3</definedName>
    <definedName name="BRound" localSheetId="18">'Jeff. Leeds Lighting'!$J$3</definedName>
    <definedName name="BRound" localSheetId="11">'Kiskatom FD'!$J$3</definedName>
    <definedName name="BRound" localSheetId="10">'Leeds FP'!$J$3</definedName>
    <definedName name="BRound" localSheetId="16">'Leeds Hydrant'!$J$3</definedName>
    <definedName name="BRound" localSheetId="12">'Palenville FD'!$J$3</definedName>
    <definedName name="BRound" localSheetId="19">'Palenville Lighting'!$J$3</definedName>
    <definedName name="BRound" localSheetId="6">'Post Ave. Sewer'!$J$3</definedName>
    <definedName name="BRound">'template'!$J$3</definedName>
    <definedName name="BSum" localSheetId="15">'Allen St. Hydrant'!$C$13</definedName>
    <definedName name="BSum" localSheetId="17">'Allen St. Lighting'!$C$13</definedName>
    <definedName name="BSum" localSheetId="5">'Allen St. Sewer '!$C$13</definedName>
    <definedName name="BSum" localSheetId="8">'Catskill FP'!$C$13</definedName>
    <definedName name="BSum" localSheetId="9">'Cementon FP'!$C$13</definedName>
    <definedName name="BSum" localSheetId="14">'Cementon Lighting'!$C$13</definedName>
    <definedName name="BSum" localSheetId="4">'Cementon Sewer District'!$C$14</definedName>
    <definedName name="BSum" localSheetId="7">'College Chargeback'!$C$13</definedName>
    <definedName name="BSum" localSheetId="1">'General'!$C$13</definedName>
    <definedName name="BSum" localSheetId="2">'General Outside Village'!$C$48</definedName>
    <definedName name="BSum" localSheetId="3">'Highway -Outside Village'!$C$67</definedName>
    <definedName name="BSum" localSheetId="0">'Highway-Townwide'!#REF!</definedName>
    <definedName name="BSum" localSheetId="13">'Jeff. Hghts. Hydrant'!$C$13</definedName>
    <definedName name="BSum" localSheetId="18">'Jeff. Leeds Lighting'!$C$13</definedName>
    <definedName name="BSum" localSheetId="11">'Kiskatom FD'!$C$13</definedName>
    <definedName name="BSum" localSheetId="10">'Leeds FP'!$C$13</definedName>
    <definedName name="BSum" localSheetId="16">'Leeds Hydrant'!$C$13</definedName>
    <definedName name="BSum" localSheetId="12">'Palenville FD'!$C$13</definedName>
    <definedName name="BSum" localSheetId="19">'Palenville Lighting'!$C$13</definedName>
    <definedName name="BSum" localSheetId="6">'Post Ave. Sewer'!$C$13</definedName>
    <definedName name="BSum" localSheetId="22">'template'!$C$11</definedName>
    <definedName name="BttnSize">'Data'!$F$2</definedName>
    <definedName name="CurrentCode">'Data'!$B$5</definedName>
    <definedName name="FundsListRow">'Data'!$B$9</definedName>
    <definedName name="MType">'Data'!$B$2</definedName>
    <definedName name="_xlnm.Print_Area" localSheetId="15">'Allen St. Hydrant'!$A$8:$J$19</definedName>
    <definedName name="_xlnm.Print_Area" localSheetId="17">'Allen St. Lighting'!$A$8:$J$19</definedName>
    <definedName name="_xlnm.Print_Area" localSheetId="5">'Allen St. Sewer '!$A$8:$J$19</definedName>
    <definedName name="_xlnm.Print_Area" localSheetId="8">'Catskill FP'!$A$8:$J$19</definedName>
    <definedName name="_xlnm.Print_Area" localSheetId="9">'Cementon FP'!$A$8:$J$19</definedName>
    <definedName name="_xlnm.Print_Area" localSheetId="14">'Cementon Lighting'!$A$8:$J$19</definedName>
    <definedName name="_xlnm.Print_Area" localSheetId="4">'Cementon Sewer District'!$A$8:$J$21</definedName>
    <definedName name="_xlnm.Print_Area" localSheetId="7">'College Chargeback'!$A$8:$J$19</definedName>
    <definedName name="_xlnm.Print_Area" localSheetId="1">'General'!$A$8:$J$204</definedName>
    <definedName name="_xlnm.Print_Area" localSheetId="2">'General Outside Village'!$A$8:$J$66</definedName>
    <definedName name="_xlnm.Print_Area" localSheetId="3">'Highway -Outside Village'!$A$8:$J$85</definedName>
    <definedName name="_xlnm.Print_Area" localSheetId="0">'Highway-Townwide'!$A$8:$J$33</definedName>
    <definedName name="_xlnm.Print_Area" localSheetId="13">'Jeff. Hghts. Hydrant'!$A$8:$J$19</definedName>
    <definedName name="_xlnm.Print_Area" localSheetId="18">'Jeff. Leeds Lighting'!$A$8:$J$19</definedName>
    <definedName name="_xlnm.Print_Area" localSheetId="11">'Kiskatom FD'!$A$8:$J$19</definedName>
    <definedName name="_xlnm.Print_Area" localSheetId="10">'Leeds FP'!$A$8:$J$19</definedName>
    <definedName name="_xlnm.Print_Area" localSheetId="16">'Leeds Hydrant'!$A$8:$J$19</definedName>
    <definedName name="_xlnm.Print_Area" localSheetId="12">'Palenville FD'!$A$8:$J$19</definedName>
    <definedName name="_xlnm.Print_Area" localSheetId="19">'Palenville Lighting'!$A$8:$J$19</definedName>
    <definedName name="_xlnm.Print_Area" localSheetId="6">'Post Ave. Sewer'!$A$8:$J$19</definedName>
    <definedName name="_xlnm.Print_Area" localSheetId="20">'Summary'!$A$8:$J$8</definedName>
    <definedName name="_xlnm.Print_Titles" localSheetId="15">'Allen St. Hydrant'!$1:$7</definedName>
    <definedName name="_xlnm.Print_Titles" localSheetId="17">'Allen St. Lighting'!$1:$7</definedName>
    <definedName name="_xlnm.Print_Titles" localSheetId="5">'Allen St. Sewer '!$1:$7</definedName>
    <definedName name="_xlnm.Print_Titles" localSheetId="8">'Catskill FP'!$1:$7</definedName>
    <definedName name="_xlnm.Print_Titles" localSheetId="9">'Cementon FP'!$1:$7</definedName>
    <definedName name="_xlnm.Print_Titles" localSheetId="14">'Cementon Lighting'!$1:$7</definedName>
    <definedName name="_xlnm.Print_Titles" localSheetId="4">'Cementon Sewer District'!$1:$7</definedName>
    <definedName name="_xlnm.Print_Titles" localSheetId="7">'College Chargeback'!$1:$7</definedName>
    <definedName name="_xlnm.Print_Titles" localSheetId="1">'General'!$1:$7</definedName>
    <definedName name="_xlnm.Print_Titles" localSheetId="2">'General Outside Village'!$1:$7</definedName>
    <definedName name="_xlnm.Print_Titles" localSheetId="3">'Highway -Outside Village'!$1:$7</definedName>
    <definedName name="_xlnm.Print_Titles" localSheetId="0">'Highway-Townwide'!$1:$7</definedName>
    <definedName name="_xlnm.Print_Titles" localSheetId="13">'Jeff. Hghts. Hydrant'!$1:$7</definedName>
    <definedName name="_xlnm.Print_Titles" localSheetId="18">'Jeff. Leeds Lighting'!$1:$7</definedName>
    <definedName name="_xlnm.Print_Titles" localSheetId="11">'Kiskatom FD'!$1:$7</definedName>
    <definedName name="_xlnm.Print_Titles" localSheetId="10">'Leeds FP'!$1:$7</definedName>
    <definedName name="_xlnm.Print_Titles" localSheetId="16">'Leeds Hydrant'!$1:$7</definedName>
    <definedName name="_xlnm.Print_Titles" localSheetId="12">'Palenville FD'!$1:$7</definedName>
    <definedName name="_xlnm.Print_Titles" localSheetId="19">'Palenville Lighting'!$1:$7</definedName>
    <definedName name="_xlnm.Print_Titles" localSheetId="6">'Post Ave. Sewer'!$1:$7</definedName>
    <definedName name="_xlnm.Print_Titles" localSheetId="20">'Summary'!$1:$7</definedName>
    <definedName name="_xlnm.Print_Titles" localSheetId="21">'Tax Rate'!$1:$7</definedName>
    <definedName name="RoundNumber">'Data'!B4</definedName>
    <definedName name="TName">'Data'!$B$1</definedName>
  </definedNames>
  <calcPr fullCalcOnLoad="1"/>
</workbook>
</file>

<file path=xl/sharedStrings.xml><?xml version="1.0" encoding="utf-8"?>
<sst xmlns="http://schemas.openxmlformats.org/spreadsheetml/2006/main" count="1288" uniqueCount="545">
  <si>
    <t>General Fund</t>
  </si>
  <si>
    <t>Round #</t>
  </si>
  <si>
    <t>Last Years</t>
  </si>
  <si>
    <t>Budget as</t>
  </si>
  <si>
    <t>Actual</t>
  </si>
  <si>
    <t>Tentative</t>
  </si>
  <si>
    <t>Preliminary</t>
  </si>
  <si>
    <t>Adopted</t>
  </si>
  <si>
    <t>Change</t>
  </si>
  <si>
    <t>%Change</t>
  </si>
  <si>
    <t>ACCOUNT</t>
  </si>
  <si>
    <t>Modified</t>
  </si>
  <si>
    <t>YTD</t>
  </si>
  <si>
    <t>Budget</t>
  </si>
  <si>
    <t>from</t>
  </si>
  <si>
    <t>ACCOUNT:</t>
  </si>
  <si>
    <t>CODE:</t>
  </si>
  <si>
    <t>Appropriations</t>
  </si>
  <si>
    <t>Town Board PS</t>
  </si>
  <si>
    <t>A1010.1</t>
  </si>
  <si>
    <t>Town Board CE</t>
  </si>
  <si>
    <t>A1010.4</t>
  </si>
  <si>
    <t>A1110.10</t>
  </si>
  <si>
    <t>A1110.11</t>
  </si>
  <si>
    <t>Town Justices CE</t>
  </si>
  <si>
    <t>A1110.4</t>
  </si>
  <si>
    <t>SUB-TOTAL:</t>
  </si>
  <si>
    <t>Supervisor PS</t>
  </si>
  <si>
    <t>Supervisor CE</t>
  </si>
  <si>
    <t>Town Clerk PS</t>
  </si>
  <si>
    <t>A1410.1</t>
  </si>
  <si>
    <t>Dep. Town Clerk PS</t>
  </si>
  <si>
    <t>A1410.11</t>
  </si>
  <si>
    <t>Town Clerk CE</t>
  </si>
  <si>
    <t>A1410.4</t>
  </si>
  <si>
    <t>Attorney CE</t>
  </si>
  <si>
    <t>A1420.4</t>
  </si>
  <si>
    <t>Town Hall CE</t>
  </si>
  <si>
    <t>A1620.4</t>
  </si>
  <si>
    <t>Unallocated Ins.</t>
  </si>
  <si>
    <t>Contingency Acct.</t>
  </si>
  <si>
    <t>A1990.4</t>
  </si>
  <si>
    <t>Dog Control</t>
  </si>
  <si>
    <t>A3510.4</t>
  </si>
  <si>
    <t>Highway Super. PS</t>
  </si>
  <si>
    <t>A5010.1</t>
  </si>
  <si>
    <t>Highway Super. CE</t>
  </si>
  <si>
    <t>A5010.4</t>
  </si>
  <si>
    <t>Street Lighting CE</t>
  </si>
  <si>
    <t>A5182.4</t>
  </si>
  <si>
    <t>Veterans CE</t>
  </si>
  <si>
    <t>A6510.4</t>
  </si>
  <si>
    <t>A6672.4</t>
  </si>
  <si>
    <t>Historian PS</t>
  </si>
  <si>
    <t>Cemetery Care CE</t>
  </si>
  <si>
    <t>A8810.4</t>
  </si>
  <si>
    <t>NYS Retirement</t>
  </si>
  <si>
    <t>A9010.8</t>
  </si>
  <si>
    <t>Social Security</t>
  </si>
  <si>
    <t>A9030.8</t>
  </si>
  <si>
    <t>Workers Comp</t>
  </si>
  <si>
    <t>A9040.8</t>
  </si>
  <si>
    <t>Disability Ins.</t>
  </si>
  <si>
    <t>A9055.8</t>
  </si>
  <si>
    <t>Health Ins.</t>
  </si>
  <si>
    <t>A9060.8</t>
  </si>
  <si>
    <t>Capital Reserve</t>
  </si>
  <si>
    <t>Appropriation TOTALS:</t>
  </si>
  <si>
    <t>Revenues</t>
  </si>
  <si>
    <t>Int. &amp; Pen. RPT</t>
  </si>
  <si>
    <t>Franchise Fees</t>
  </si>
  <si>
    <t>A1170</t>
  </si>
  <si>
    <t>Clerk's Fees</t>
  </si>
  <si>
    <t>A1255</t>
  </si>
  <si>
    <t>Int &amp; Earnings</t>
  </si>
  <si>
    <t>A2401</t>
  </si>
  <si>
    <t>Dog Licenses</t>
  </si>
  <si>
    <t>A2544</t>
  </si>
  <si>
    <t>Justice Receipts</t>
  </si>
  <si>
    <t>A2610</t>
  </si>
  <si>
    <t>Ins. Recovery</t>
  </si>
  <si>
    <t>A2680</t>
  </si>
  <si>
    <t>Mortgage Taxes</t>
  </si>
  <si>
    <t>A3005</t>
  </si>
  <si>
    <t>Revenue TOTALS:</t>
  </si>
  <si>
    <t>DA5112.2</t>
  </si>
  <si>
    <t>Bridges PS</t>
  </si>
  <si>
    <t>DA 5120.1</t>
  </si>
  <si>
    <t>Bridges CE</t>
  </si>
  <si>
    <t>DA 5120.4</t>
  </si>
  <si>
    <t>Brush &amp; Weeds CE</t>
  </si>
  <si>
    <t>Snow Removal CE</t>
  </si>
  <si>
    <t>State Retirement</t>
  </si>
  <si>
    <t>DA9010.8</t>
  </si>
  <si>
    <t>DA9030.8</t>
  </si>
  <si>
    <t>Hos/Med Insurance</t>
  </si>
  <si>
    <t>DA9060.8</t>
  </si>
  <si>
    <t>Interest &amp; earnings</t>
  </si>
  <si>
    <t>DA2401</t>
  </si>
  <si>
    <t>DA3501</t>
  </si>
  <si>
    <t>Summary of All Funds</t>
  </si>
  <si>
    <t>Last</t>
  </si>
  <si>
    <t>Years</t>
  </si>
  <si>
    <t>% Change</t>
  </si>
  <si>
    <t>FUND</t>
  </si>
  <si>
    <t>FUNDS:</t>
  </si>
  <si>
    <t>General</t>
  </si>
  <si>
    <t>A</t>
  </si>
  <si>
    <t>DA</t>
  </si>
  <si>
    <t>Tax Rate Schedule</t>
  </si>
  <si>
    <t>Less Fund</t>
  </si>
  <si>
    <t>Less</t>
  </si>
  <si>
    <t>Balance &amp;</t>
  </si>
  <si>
    <t>Amount to</t>
  </si>
  <si>
    <t>Taxable</t>
  </si>
  <si>
    <t>Implied Tax</t>
  </si>
  <si>
    <t>Current Tax</t>
  </si>
  <si>
    <t>Appro-</t>
  </si>
  <si>
    <t>Estimated</t>
  </si>
  <si>
    <t>Approp.</t>
  </si>
  <si>
    <t>be Raised</t>
  </si>
  <si>
    <t>Assessed</t>
  </si>
  <si>
    <t>Rate: $ per</t>
  </si>
  <si>
    <t>priations</t>
  </si>
  <si>
    <t>Reserves</t>
  </si>
  <si>
    <t>By Tax</t>
  </si>
  <si>
    <t>Value</t>
  </si>
  <si>
    <t>Thousand</t>
  </si>
  <si>
    <t>Current Yr.</t>
  </si>
  <si>
    <t>TOTALS:</t>
  </si>
  <si>
    <t>Town Name</t>
  </si>
  <si>
    <t>Toolbars:</t>
  </si>
  <si>
    <t>Toolbar Button Size:</t>
  </si>
  <si>
    <t>MunicipalityType</t>
  </si>
  <si>
    <t>Small Buttons</t>
  </si>
  <si>
    <t>Budget Year</t>
  </si>
  <si>
    <t>CurrentFundName</t>
  </si>
  <si>
    <t>CurrentFundCode</t>
  </si>
  <si>
    <t>FundArrayStorage</t>
  </si>
  <si>
    <t>Fund Name</t>
  </si>
  <si>
    <t>Fund Code</t>
  </si>
  <si>
    <t>FundIndex</t>
  </si>
  <si>
    <t>TOWN</t>
  </si>
  <si>
    <t>Highway-Townwide</t>
  </si>
  <si>
    <t>General Outside Village</t>
  </si>
  <si>
    <t>B</t>
  </si>
  <si>
    <t>Highway -Outside Village</t>
  </si>
  <si>
    <t>DB</t>
  </si>
  <si>
    <t>Cementon Sewer District</t>
  </si>
  <si>
    <t>SS</t>
  </si>
  <si>
    <t xml:space="preserve">Allen St. Sewer </t>
  </si>
  <si>
    <t>Post Ave. Sewer</t>
  </si>
  <si>
    <t>College Chargeback</t>
  </si>
  <si>
    <t>CC</t>
  </si>
  <si>
    <t>Catskill FP</t>
  </si>
  <si>
    <t>FP</t>
  </si>
  <si>
    <t>Cementon FP</t>
  </si>
  <si>
    <t>Leeds FP</t>
  </si>
  <si>
    <t>Kiskatom FD</t>
  </si>
  <si>
    <t>FD</t>
  </si>
  <si>
    <t>Palenville FD</t>
  </si>
  <si>
    <t>Jeff. Hghts. Hydrant</t>
  </si>
  <si>
    <t>SD</t>
  </si>
  <si>
    <t>Cementon Lighting</t>
  </si>
  <si>
    <t>SL</t>
  </si>
  <si>
    <t>Allen St. Hydrant</t>
  </si>
  <si>
    <t>Leeds Hydrant</t>
  </si>
  <si>
    <t>Allen St. Lighting</t>
  </si>
  <si>
    <t>Jeff. Leeds Lighting</t>
  </si>
  <si>
    <t>Palenville Lighting</t>
  </si>
  <si>
    <t>CATSKILL</t>
  </si>
  <si>
    <t>Highway-Townwide Fund</t>
  </si>
  <si>
    <t>CHIPS</t>
  </si>
  <si>
    <t>Disability</t>
  </si>
  <si>
    <t>DA9055.8</t>
  </si>
  <si>
    <t>Property Taxes</t>
  </si>
  <si>
    <t>DA1001</t>
  </si>
  <si>
    <t>Tax Stabilization</t>
  </si>
  <si>
    <t>Mortage Tax</t>
  </si>
  <si>
    <t>DA3005</t>
  </si>
  <si>
    <t>CHIPS Highway Aid</t>
  </si>
  <si>
    <t>Town Justices PS</t>
  </si>
  <si>
    <t>Town Just Clerks PS</t>
  </si>
  <si>
    <t>A1220.1</t>
  </si>
  <si>
    <t>A1220.4</t>
  </si>
  <si>
    <t>Town Comptroller</t>
  </si>
  <si>
    <t>A1315.1</t>
  </si>
  <si>
    <t>Town Comptroller Clerk</t>
  </si>
  <si>
    <t>A1315.11</t>
  </si>
  <si>
    <t>Town Advisors-PKR CE</t>
  </si>
  <si>
    <t>A1315.4</t>
  </si>
  <si>
    <t>Town Comptroller CE</t>
  </si>
  <si>
    <t>A1315.41</t>
  </si>
  <si>
    <t>Auditor</t>
  </si>
  <si>
    <t>A1320.4</t>
  </si>
  <si>
    <t>Town Tax Collector PS</t>
  </si>
  <si>
    <t>A1330.1</t>
  </si>
  <si>
    <t>Deputy Tax Collector PS</t>
  </si>
  <si>
    <t>A1330.11</t>
  </si>
  <si>
    <t>Tax Collector CE</t>
  </si>
  <si>
    <t>A1330.4</t>
  </si>
  <si>
    <t>Town Assessor PS</t>
  </si>
  <si>
    <t>A1355.1</t>
  </si>
  <si>
    <t>Assessor Clerk PS</t>
  </si>
  <si>
    <t>A1355.11</t>
  </si>
  <si>
    <t>Board of Assessment</t>
  </si>
  <si>
    <t>A1355.12</t>
  </si>
  <si>
    <t>Assessor Data Clerk PS</t>
  </si>
  <si>
    <t>A1355.13</t>
  </si>
  <si>
    <t>Assessor Legal Serv.</t>
  </si>
  <si>
    <t>A1355.41</t>
  </si>
  <si>
    <t>Assessor CE</t>
  </si>
  <si>
    <t>A1355.4</t>
  </si>
  <si>
    <t>Attorney PS</t>
  </si>
  <si>
    <t>A1420.1</t>
  </si>
  <si>
    <t>Engineering Fees</t>
  </si>
  <si>
    <t>A1440.4</t>
  </si>
  <si>
    <t>Town Hwy Garage</t>
  </si>
  <si>
    <t>A1640.4</t>
  </si>
  <si>
    <t>A1910.1</t>
  </si>
  <si>
    <t>Municipal Assoc. Dues</t>
  </si>
  <si>
    <t>A1920.2</t>
  </si>
  <si>
    <t>Traffic Control CE</t>
  </si>
  <si>
    <t>A3310.4</t>
  </si>
  <si>
    <t>Ambulance PS</t>
  </si>
  <si>
    <t>A4540.1</t>
  </si>
  <si>
    <t>A4540.4</t>
  </si>
  <si>
    <t>Amb. Outside Billing</t>
  </si>
  <si>
    <t>A4540.44</t>
  </si>
  <si>
    <t>Emergency Med. Serv.</t>
  </si>
  <si>
    <t>A4540.41</t>
  </si>
  <si>
    <t>Highway Clerk PS</t>
  </si>
  <si>
    <t>A5010.11</t>
  </si>
  <si>
    <t>Senior Citizen Center CE</t>
  </si>
  <si>
    <t>A6772.5</t>
  </si>
  <si>
    <t>Interest  Bond Senior Ctr</t>
  </si>
  <si>
    <t>A6672.7</t>
  </si>
  <si>
    <t>Principal Bond Senior Ctr</t>
  </si>
  <si>
    <t>A6672.6</t>
  </si>
  <si>
    <t>Senior Ctr. Dir. PS</t>
  </si>
  <si>
    <t>A6772.1</t>
  </si>
  <si>
    <t>A6672.11</t>
  </si>
  <si>
    <t>Senior Clubs CE</t>
  </si>
  <si>
    <t>A7510.4</t>
  </si>
  <si>
    <t>Celebrations</t>
  </si>
  <si>
    <t>A7550.4</t>
  </si>
  <si>
    <t>Comm.Exp.-Grant Writer</t>
  </si>
  <si>
    <t>A8510.44</t>
  </si>
  <si>
    <t>Community Beautification</t>
  </si>
  <si>
    <t>A8510.4</t>
  </si>
  <si>
    <t>Landfill Administrator</t>
  </si>
  <si>
    <t>A8160.1</t>
  </si>
  <si>
    <t>Landfill CE</t>
  </si>
  <si>
    <t>A8160.4</t>
  </si>
  <si>
    <t>Cemetery Custodain</t>
  </si>
  <si>
    <t>A8810.1</t>
  </si>
  <si>
    <t>A8810.11</t>
  </si>
  <si>
    <t>Cemetery EQ</t>
  </si>
  <si>
    <t>A8810.2</t>
  </si>
  <si>
    <t>Unemployment</t>
  </si>
  <si>
    <t>A9050.8</t>
  </si>
  <si>
    <t>A9730.8</t>
  </si>
  <si>
    <t>Principal Bond Amb Bldg</t>
  </si>
  <si>
    <t>A1001</t>
  </si>
  <si>
    <t>Tax Stabilation</t>
  </si>
  <si>
    <t>R1001</t>
  </si>
  <si>
    <t>In Lieu of Taxes</t>
  </si>
  <si>
    <t>A1081</t>
  </si>
  <si>
    <t>A1090</t>
  </si>
  <si>
    <t>Cemetery Charges</t>
  </si>
  <si>
    <t>A2192</t>
  </si>
  <si>
    <t>Rental on Real Prop.</t>
  </si>
  <si>
    <t>A2412</t>
  </si>
  <si>
    <t>Bingo License</t>
  </si>
  <si>
    <t>A2540</t>
  </si>
  <si>
    <t>County ALS Revenue</t>
  </si>
  <si>
    <t>A2681</t>
  </si>
  <si>
    <t>Gifts &amp; Donations</t>
  </si>
  <si>
    <t>A2705</t>
  </si>
  <si>
    <t>Miscellaneous</t>
  </si>
  <si>
    <t>A2770</t>
  </si>
  <si>
    <t>Refund Prior Years</t>
  </si>
  <si>
    <t>A2710</t>
  </si>
  <si>
    <t>State Aid Per Capita</t>
  </si>
  <si>
    <t>A3001</t>
  </si>
  <si>
    <t>Star Program</t>
  </si>
  <si>
    <t>A3089</t>
  </si>
  <si>
    <t>State Equalization Aid</t>
  </si>
  <si>
    <t>A3989</t>
  </si>
  <si>
    <t>Due to G/F from Cemetary</t>
  </si>
  <si>
    <t>A391</t>
  </si>
  <si>
    <t>Taxes Due Other Municplt</t>
  </si>
  <si>
    <t>A631</t>
  </si>
  <si>
    <t>Due to Other Funds</t>
  </si>
  <si>
    <t>A691</t>
  </si>
  <si>
    <t>Interfund Transfers</t>
  </si>
  <si>
    <t>A5031</t>
  </si>
  <si>
    <t>General Outside Village Fund</t>
  </si>
  <si>
    <t>Legal Services CE</t>
  </si>
  <si>
    <t>B1420.4</t>
  </si>
  <si>
    <t>Demo. Unsafe Bldg.</t>
  </si>
  <si>
    <t>B3650.4</t>
  </si>
  <si>
    <t>Health Officer</t>
  </si>
  <si>
    <t>B4010.4</t>
  </si>
  <si>
    <t>Registra PS</t>
  </si>
  <si>
    <t>B4020.1</t>
  </si>
  <si>
    <t>Youth Program PS</t>
  </si>
  <si>
    <t>B7310.1</t>
  </si>
  <si>
    <t>Youth Program CE</t>
  </si>
  <si>
    <t>B7310.4</t>
  </si>
  <si>
    <t>Planning &amp; Zoning Clerk</t>
  </si>
  <si>
    <t>B8010.1</t>
  </si>
  <si>
    <t>B8010.41</t>
  </si>
  <si>
    <t>Code Enforcer PS</t>
  </si>
  <si>
    <t>B8020.1</t>
  </si>
  <si>
    <t>Asst. Code Officer</t>
  </si>
  <si>
    <t>Code Enforcer Clk PS</t>
  </si>
  <si>
    <t>B8020.11</t>
  </si>
  <si>
    <t>Code Enforcement Eng.</t>
  </si>
  <si>
    <t>B8020.5</t>
  </si>
  <si>
    <t>Code Enforcer CE</t>
  </si>
  <si>
    <t>B8020.4</t>
  </si>
  <si>
    <t>Retirement</t>
  </si>
  <si>
    <t>B9010.8</t>
  </si>
  <si>
    <t>B9030.8</t>
  </si>
  <si>
    <t>B9040.8</t>
  </si>
  <si>
    <t>B9055.8</t>
  </si>
  <si>
    <t>Hospitalization</t>
  </si>
  <si>
    <t>B9060.8</t>
  </si>
  <si>
    <t>B1001</t>
  </si>
  <si>
    <t>Interest &amp; Earnings</t>
  </si>
  <si>
    <t>B2401</t>
  </si>
  <si>
    <t>B2701</t>
  </si>
  <si>
    <t>Village Contractual Revenue</t>
  </si>
  <si>
    <t>B2554</t>
  </si>
  <si>
    <t>Building Permits</t>
  </si>
  <si>
    <t>B2555</t>
  </si>
  <si>
    <t>B3001</t>
  </si>
  <si>
    <t>Youth Programs</t>
  </si>
  <si>
    <t>B3820</t>
  </si>
  <si>
    <t>Highway -Outside Village Fund</t>
  </si>
  <si>
    <t>Contingency</t>
  </si>
  <si>
    <t>DB1990.4</t>
  </si>
  <si>
    <t>Machine Equip Operator</t>
  </si>
  <si>
    <t>DB5110.1</t>
  </si>
  <si>
    <t>Heavy Equip Operator</t>
  </si>
  <si>
    <t>DB5110.2</t>
  </si>
  <si>
    <t>General Repairs CE</t>
  </si>
  <si>
    <t>DB5110.4</t>
  </si>
  <si>
    <t>DB5112.2</t>
  </si>
  <si>
    <t>Mechanic PS</t>
  </si>
  <si>
    <t>DB5130.1</t>
  </si>
  <si>
    <t>Mechanic CE</t>
  </si>
  <si>
    <t>DB5130.4</t>
  </si>
  <si>
    <t>Brush &amp; Weeds PS</t>
  </si>
  <si>
    <t>DB5140.1</t>
  </si>
  <si>
    <t>DB5140.4</t>
  </si>
  <si>
    <t>Machine Equip Oper Snow</t>
  </si>
  <si>
    <t>DB5142.1</t>
  </si>
  <si>
    <t>Heavy Equip Oper Snow</t>
  </si>
  <si>
    <t>DB5142.2</t>
  </si>
  <si>
    <t>DB5142.4</t>
  </si>
  <si>
    <t>DB9010.8</t>
  </si>
  <si>
    <t>DB9030.8</t>
  </si>
  <si>
    <t>Workmen's Compensation</t>
  </si>
  <si>
    <t>DB9040.8</t>
  </si>
  <si>
    <t>Unemployment Ins.</t>
  </si>
  <si>
    <t>DB9050.8</t>
  </si>
  <si>
    <t>DB9055.8</t>
  </si>
  <si>
    <t>DB9060.8</t>
  </si>
  <si>
    <t>DB878</t>
  </si>
  <si>
    <t>Ban Anticip. Note</t>
  </si>
  <si>
    <t>DB9730.6</t>
  </si>
  <si>
    <t>Interest On Ban</t>
  </si>
  <si>
    <t>DB9730.7</t>
  </si>
  <si>
    <t>DB1001</t>
  </si>
  <si>
    <t xml:space="preserve">Tax Stabilization </t>
  </si>
  <si>
    <t>Interest &amp; Earning</t>
  </si>
  <si>
    <t>DB2401</t>
  </si>
  <si>
    <t>DB2701</t>
  </si>
  <si>
    <t>Sale of Equipment</t>
  </si>
  <si>
    <t>DB2665</t>
  </si>
  <si>
    <t>Interfund Revenues</t>
  </si>
  <si>
    <t>DB2801</t>
  </si>
  <si>
    <t>Highway Grant</t>
  </si>
  <si>
    <t>DB3289</t>
  </si>
  <si>
    <t>Chips</t>
  </si>
  <si>
    <t>DB3501</t>
  </si>
  <si>
    <t>DB3960</t>
  </si>
  <si>
    <t>Federal Aid- FEMA</t>
  </si>
  <si>
    <t>DB4960</t>
  </si>
  <si>
    <t>Cementon Sewer District Fund</t>
  </si>
  <si>
    <t>Cementon</t>
  </si>
  <si>
    <t>8130.4 19</t>
  </si>
  <si>
    <t>CS Debt Service</t>
  </si>
  <si>
    <t>9710.6  19</t>
  </si>
  <si>
    <t xml:space="preserve">CS Interest Debt </t>
  </si>
  <si>
    <t>9710.7  19</t>
  </si>
  <si>
    <t>Cementon Users Fees</t>
  </si>
  <si>
    <t>2120.09.19</t>
  </si>
  <si>
    <t>Allen St. Sewer  Fund</t>
  </si>
  <si>
    <t>AS Debt Service</t>
  </si>
  <si>
    <t>9710.6 20</t>
  </si>
  <si>
    <t xml:space="preserve">AS Interest Debt </t>
  </si>
  <si>
    <t>9710.7 20</t>
  </si>
  <si>
    <t>Post Ave. Sewer Fund</t>
  </si>
  <si>
    <t>Post Ave. Debt</t>
  </si>
  <si>
    <t>9710.6  24</t>
  </si>
  <si>
    <t>Post Ave. Interest</t>
  </si>
  <si>
    <t>9710.7  24</t>
  </si>
  <si>
    <t>College Chargeback Fund</t>
  </si>
  <si>
    <t>College Chrgbks</t>
  </si>
  <si>
    <t>Catskill FP Fund</t>
  </si>
  <si>
    <t>F3410.4 10</t>
  </si>
  <si>
    <t>Cementon FP Fund</t>
  </si>
  <si>
    <t>F3410.4 11</t>
  </si>
  <si>
    <t>Leeds FP Fund</t>
  </si>
  <si>
    <t>F3410.4 12</t>
  </si>
  <si>
    <t>Kiskatom FD Fund</t>
  </si>
  <si>
    <t>F3410.4 13</t>
  </si>
  <si>
    <t>Palenville FD Fund</t>
  </si>
  <si>
    <t>F3410.4 14</t>
  </si>
  <si>
    <t>Jeff. Hghts. Hydrant Fund</t>
  </si>
  <si>
    <t>Jeff.Hghts. Hyd.</t>
  </si>
  <si>
    <t>5190.4 22</t>
  </si>
  <si>
    <t>Cementon Lighting Fund</t>
  </si>
  <si>
    <t>Cementon Lght.</t>
  </si>
  <si>
    <t>5182.4 16</t>
  </si>
  <si>
    <t>Allen St. Hydrant Fund</t>
  </si>
  <si>
    <t>Allen Hydr.</t>
  </si>
  <si>
    <t>5190.4 21</t>
  </si>
  <si>
    <t>Leeds Hydrant Fund</t>
  </si>
  <si>
    <t>Leeds Hydr.</t>
  </si>
  <si>
    <t>5190.4 23</t>
  </si>
  <si>
    <t>Allen St. Lighting Fund</t>
  </si>
  <si>
    <t>Allen Lght.</t>
  </si>
  <si>
    <t>5182.4 15</t>
  </si>
  <si>
    <t>Jeff. Leeds Lighting Fund</t>
  </si>
  <si>
    <t>Jeff. Leeds Lght.</t>
  </si>
  <si>
    <t>5182.4 18</t>
  </si>
  <si>
    <t>Palenville Lighting Fund</t>
  </si>
  <si>
    <t>Palenville Lght.</t>
  </si>
  <si>
    <t>5182.4 17</t>
  </si>
  <si>
    <t>ARME</t>
  </si>
  <si>
    <t>Playgrounds/Recreation</t>
  </si>
  <si>
    <t>A7140.4</t>
  </si>
  <si>
    <t>Unclassified Revenues</t>
  </si>
  <si>
    <t>B2770</t>
  </si>
  <si>
    <t>A1620.1</t>
  </si>
  <si>
    <t>A1230.1</t>
  </si>
  <si>
    <t>Administrator CE</t>
  </si>
  <si>
    <t>A1230.4</t>
  </si>
  <si>
    <t>A7310.4</t>
  </si>
  <si>
    <t>A2665</t>
  </si>
  <si>
    <t>Unclassified Revenue</t>
  </si>
  <si>
    <t>DB2770</t>
  </si>
  <si>
    <t>HR Personel PS</t>
  </si>
  <si>
    <t>A1430.1</t>
  </si>
  <si>
    <t>HR Personel Contr.</t>
  </si>
  <si>
    <t>A1430.4</t>
  </si>
  <si>
    <t>A4540.11</t>
  </si>
  <si>
    <t>Ambulance PS Supervisor</t>
  </si>
  <si>
    <t>Hospitalization Medicare</t>
  </si>
  <si>
    <t>DB9060.81</t>
  </si>
  <si>
    <t>Health Ins. Medicare</t>
  </si>
  <si>
    <t>A9060.81</t>
  </si>
  <si>
    <t>Subdivision Revenue</t>
  </si>
  <si>
    <t>B2556</t>
  </si>
  <si>
    <t>Retirement Severence</t>
  </si>
  <si>
    <t>DB9010.9</t>
  </si>
  <si>
    <t>A9010.9</t>
  </si>
  <si>
    <t>Town Hall Maint PS</t>
  </si>
  <si>
    <t>R2001</t>
  </si>
  <si>
    <t>A1990.5</t>
  </si>
  <si>
    <t>Sale of Real Property</t>
  </si>
  <si>
    <t>A2660</t>
  </si>
  <si>
    <t>Sale of Scrap</t>
  </si>
  <si>
    <t>A2650</t>
  </si>
  <si>
    <t>DB2650</t>
  </si>
  <si>
    <t>B8010.5</t>
  </si>
  <si>
    <t>A6672.12</t>
  </si>
  <si>
    <t>Sen.Ctr.  PT Clerk</t>
  </si>
  <si>
    <t>B8010.4</t>
  </si>
  <si>
    <t>Zoning Board CE</t>
  </si>
  <si>
    <t>Planning Board CE</t>
  </si>
  <si>
    <t>Planning &amp; Zoning Eng CE</t>
  </si>
  <si>
    <t>B8020.12</t>
  </si>
  <si>
    <t>Sen.Ctr.  PT Cleaner</t>
  </si>
  <si>
    <t>Computer Service</t>
  </si>
  <si>
    <t>Dog Control PS</t>
  </si>
  <si>
    <t>A3510.1</t>
  </si>
  <si>
    <t>Youth Programs PS</t>
  </si>
  <si>
    <t>A7310.1</t>
  </si>
  <si>
    <t>Youth Programs Recreation</t>
  </si>
  <si>
    <t>A7310.5</t>
  </si>
  <si>
    <t>Amb Equip. Reserve</t>
  </si>
  <si>
    <t>A4540.45</t>
  </si>
  <si>
    <t>Town Comptroller AcctClk</t>
  </si>
  <si>
    <t>A1315.12</t>
  </si>
  <si>
    <t>Ambulance CE</t>
  </si>
  <si>
    <t>Contigency Acct</t>
  </si>
  <si>
    <t>B1990.4</t>
  </si>
  <si>
    <t>Youth Programs-CommCtr</t>
  </si>
  <si>
    <t>Deputy Hwy Super PS</t>
  </si>
  <si>
    <t>A5010.12</t>
  </si>
  <si>
    <t>State Aid- SEMA</t>
  </si>
  <si>
    <t>State Emergency Aid</t>
  </si>
  <si>
    <t>A3960</t>
  </si>
  <si>
    <t>Federal Emergency Aid</t>
  </si>
  <si>
    <t>A4960</t>
  </si>
  <si>
    <t>Interestl Bond Amb Bldg</t>
  </si>
  <si>
    <t>Principal Bond Hurricane</t>
  </si>
  <si>
    <t>Interest Bond Hurricane</t>
  </si>
  <si>
    <t>CemeteryReserve</t>
  </si>
  <si>
    <t>A8810.3</t>
  </si>
  <si>
    <t>DB5130.2</t>
  </si>
  <si>
    <t>DB5142.3</t>
  </si>
  <si>
    <t>DB5110.3</t>
  </si>
  <si>
    <t>DB5110.11</t>
  </si>
  <si>
    <t>DB5110.12</t>
  </si>
  <si>
    <t>DB5110.13</t>
  </si>
  <si>
    <t>DB5110.14</t>
  </si>
  <si>
    <t>DB5110.15</t>
  </si>
  <si>
    <t>DB5142.11</t>
  </si>
  <si>
    <t>DB5142.12</t>
  </si>
  <si>
    <t>DB5142.13</t>
  </si>
  <si>
    <t>DB5142.14</t>
  </si>
  <si>
    <t>DB5142.15</t>
  </si>
  <si>
    <t>DB5142.16</t>
  </si>
  <si>
    <t>Cemetery FT</t>
  </si>
  <si>
    <t>Cemetery PT</t>
  </si>
  <si>
    <t>A8810.12</t>
  </si>
  <si>
    <t>Cemetery Seasonal</t>
  </si>
  <si>
    <t>A8810.13</t>
  </si>
  <si>
    <t>Interest Bond Amb Veh</t>
  </si>
  <si>
    <t>Principal Bond Amb Veh</t>
  </si>
  <si>
    <t>Amb PS EMT Basic</t>
  </si>
  <si>
    <t>Amb PS EMT I &amp; P</t>
  </si>
  <si>
    <t>Amb PS EMT Drivers</t>
  </si>
  <si>
    <t>A4540.15</t>
  </si>
  <si>
    <t>A4540.14</t>
  </si>
  <si>
    <t>A4540.13</t>
  </si>
  <si>
    <t>Machine Equip Oper Snow PT</t>
  </si>
  <si>
    <t>Machine Equip Oper PT</t>
  </si>
  <si>
    <t>Administrator PS- PT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</si>
</sst>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;\(#,##0\)"/>
    <numFmt numFmtId="166" formatCode="##0.0%"/>
    <numFmt numFmtId="167" formatCode="##0.0%;\(##0.0%\)"/>
    <numFmt numFmtId="168" formatCode="\T\A##"/>
    <numFmt numFmtId="169" formatCode="0.0"/>
    <numFmt numFmtId="170" formatCode="###.00000"/>
    <numFmt numFmtId="171" formatCode="##0.00000"/>
    <numFmt numFmtId="172" formatCode="0.0000"/>
    <numFmt numFmtId="173" formatCode="0.000"/>
    <numFmt numFmtId="174" formatCode="0.00000"/>
    <numFmt numFmtId="175" formatCode="General\ "/>
    <numFmt numFmtId="176" formatCode="#,##0\ "/>
    <numFmt numFmtId="177" formatCode="0\ \ "/>
    <numFmt numFmtId="178" formatCode="0."/>
    <numFmt numFmtId="179" formatCode="0.\ "/>
    <numFmt numFmtId="180" formatCode="&quot;This is line&quot;\ 0\ &quot;of the text&quot;"/>
  </numFmts>
  <fonts count="52">
    <font>
      <sz val="8"/>
      <name val="Times New Roman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11"/>
      <name val="Times New Roman"/>
      <family val="1"/>
    </font>
    <font>
      <b/>
      <u val="single"/>
      <sz val="18"/>
      <color indexed="8"/>
      <name val="Times New Roman"/>
      <family val="1"/>
    </font>
    <font>
      <sz val="8"/>
      <color indexed="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3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3" fontId="0" fillId="0" borderId="0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3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00">
    <xf numFmtId="3" fontId="0" fillId="0" borderId="0" xfId="0" applyAlignment="1">
      <alignment horizontal="center"/>
    </xf>
    <xf numFmtId="0" fontId="4" fillId="33" borderId="0" xfId="57" applyFill="1">
      <alignment/>
      <protection/>
    </xf>
    <xf numFmtId="0" fontId="4" fillId="33" borderId="0" xfId="57" applyFill="1" applyAlignment="1">
      <alignment horizontal="center" vertical="center"/>
      <protection/>
    </xf>
    <xf numFmtId="10" fontId="4" fillId="33" borderId="0" xfId="57" applyNumberFormat="1" applyFill="1" applyAlignment="1">
      <alignment horizontal="center" vertical="center"/>
      <protection/>
    </xf>
    <xf numFmtId="0" fontId="5" fillId="33" borderId="0" xfId="57" applyFont="1" applyFill="1" applyAlignment="1">
      <alignment horizontal="centerContinuous" vertical="center"/>
      <protection/>
    </xf>
    <xf numFmtId="0" fontId="4" fillId="33" borderId="0" xfId="57" applyFill="1" applyAlignment="1">
      <alignment horizontal="centerContinuous" vertical="center"/>
      <protection/>
    </xf>
    <xf numFmtId="0" fontId="6" fillId="33" borderId="0" xfId="57" applyFont="1" applyFill="1" applyAlignment="1">
      <alignment horizontal="centerContinuous" vertical="center"/>
      <protection/>
    </xf>
    <xf numFmtId="10" fontId="4" fillId="33" borderId="0" xfId="57" applyNumberFormat="1" applyFill="1" applyAlignment="1">
      <alignment horizontal="centerContinuous" vertical="center"/>
      <protection/>
    </xf>
    <xf numFmtId="0" fontId="7" fillId="33" borderId="0" xfId="57" applyFont="1" applyFill="1" applyAlignment="1">
      <alignment horizontal="centerContinuous" vertical="center"/>
      <protection/>
    </xf>
    <xf numFmtId="10" fontId="6" fillId="33" borderId="0" xfId="57" applyNumberFormat="1" applyFont="1" applyFill="1" applyAlignment="1">
      <alignment horizontal="centerContinuous" vertical="center"/>
      <protection/>
    </xf>
    <xf numFmtId="0" fontId="8" fillId="33" borderId="0" xfId="57" applyFont="1" applyFill="1" applyAlignment="1">
      <alignment horizontal="centerContinuous" vertical="center"/>
      <protection/>
    </xf>
    <xf numFmtId="0" fontId="4" fillId="33" borderId="0" xfId="57" applyFont="1" applyFill="1" applyAlignment="1">
      <alignment horizontal="center" vertical="center"/>
      <protection/>
    </xf>
    <xf numFmtId="0" fontId="9" fillId="33" borderId="0" xfId="57" applyFont="1" applyFill="1" applyAlignment="1">
      <alignment horizontal="center" vertical="center"/>
      <protection/>
    </xf>
    <xf numFmtId="0" fontId="8" fillId="33" borderId="0" xfId="57" applyFont="1" applyFill="1" applyAlignment="1">
      <alignment horizontal="center" vertical="center"/>
      <protection/>
    </xf>
    <xf numFmtId="1" fontId="4" fillId="33" borderId="0" xfId="57" applyNumberFormat="1" applyFont="1" applyFill="1" applyAlignment="1">
      <alignment horizontal="center" vertical="center"/>
      <protection/>
    </xf>
    <xf numFmtId="3" fontId="4" fillId="0" borderId="0" xfId="0" applyFont="1" applyAlignment="1">
      <alignment horizontal="center"/>
    </xf>
    <xf numFmtId="10" fontId="9" fillId="33" borderId="0" xfId="57" applyNumberFormat="1" applyFont="1" applyFill="1" applyAlignment="1">
      <alignment horizontal="center" vertical="center"/>
      <protection/>
    </xf>
    <xf numFmtId="0" fontId="9" fillId="33" borderId="0" xfId="57" applyFont="1" applyFill="1">
      <alignment/>
      <protection/>
    </xf>
    <xf numFmtId="0" fontId="4" fillId="33" borderId="0" xfId="57" applyFont="1" applyFill="1" applyBorder="1" applyAlignment="1">
      <alignment horizontal="centerContinuous" vertical="center"/>
      <protection/>
    </xf>
    <xf numFmtId="0" fontId="9" fillId="33" borderId="0" xfId="57" applyFont="1" applyFill="1" applyAlignment="1">
      <alignment horizontal="center" vertical="center"/>
      <protection/>
    </xf>
    <xf numFmtId="0" fontId="9" fillId="33" borderId="10" xfId="57" applyFont="1" applyFill="1" applyBorder="1" applyAlignment="1">
      <alignment horizontal="center"/>
      <protection/>
    </xf>
    <xf numFmtId="0" fontId="9" fillId="33" borderId="10" xfId="57" applyFont="1" applyFill="1" applyBorder="1" applyAlignment="1">
      <alignment horizontal="center" vertical="center"/>
      <protection/>
    </xf>
    <xf numFmtId="0" fontId="9" fillId="33" borderId="11" xfId="57" applyFont="1" applyFill="1" applyBorder="1" applyAlignment="1">
      <alignment horizontal="center" vertical="center"/>
      <protection/>
    </xf>
    <xf numFmtId="1" fontId="9" fillId="33" borderId="11" xfId="57" applyNumberFormat="1" applyFont="1" applyFill="1" applyBorder="1" applyAlignment="1">
      <alignment horizontal="center" vertical="center"/>
      <protection/>
    </xf>
    <xf numFmtId="0" fontId="10" fillId="33" borderId="0" xfId="57" applyFont="1" applyFill="1" applyAlignment="1">
      <alignment horizontal="left"/>
      <protection/>
    </xf>
    <xf numFmtId="0" fontId="4" fillId="0" borderId="0" xfId="57">
      <alignment/>
      <protection/>
    </xf>
    <xf numFmtId="3" fontId="9" fillId="33" borderId="0" xfId="57" applyNumberFormat="1" applyFont="1" applyFill="1" applyAlignment="1">
      <alignment horizontal="right" vertical="center"/>
      <protection/>
    </xf>
    <xf numFmtId="10" fontId="9" fillId="33" borderId="0" xfId="57" applyNumberFormat="1" applyFont="1" applyFill="1" applyAlignment="1">
      <alignment horizontal="right" vertical="center"/>
      <protection/>
    </xf>
    <xf numFmtId="0" fontId="13" fillId="33" borderId="0" xfId="57" applyFont="1" applyFill="1" applyAlignment="1">
      <alignment horizontal="left"/>
      <protection/>
    </xf>
    <xf numFmtId="169" fontId="9" fillId="33" borderId="0" xfId="57" applyNumberFormat="1" applyFont="1" applyFill="1" applyAlignment="1">
      <alignment horizontal="right" vertical="center"/>
      <protection/>
    </xf>
    <xf numFmtId="164" fontId="9" fillId="33" borderId="0" xfId="57" applyNumberFormat="1" applyFont="1" applyFill="1" applyAlignment="1">
      <alignment horizontal="right" vertical="center"/>
      <protection/>
    </xf>
    <xf numFmtId="0" fontId="9" fillId="33" borderId="12" xfId="57" applyFont="1" applyFill="1" applyBorder="1">
      <alignment/>
      <protection/>
    </xf>
    <xf numFmtId="0" fontId="9" fillId="33" borderId="12" xfId="57" applyFont="1" applyFill="1" applyBorder="1" applyAlignment="1">
      <alignment horizontal="center" vertical="center"/>
      <protection/>
    </xf>
    <xf numFmtId="3" fontId="9" fillId="33" borderId="12" xfId="57" applyNumberFormat="1" applyFont="1" applyFill="1" applyBorder="1" applyAlignment="1">
      <alignment horizontal="right" vertical="center"/>
      <protection/>
    </xf>
    <xf numFmtId="10" fontId="9" fillId="33" borderId="12" xfId="57" applyNumberFormat="1" applyFont="1" applyFill="1" applyBorder="1" applyAlignment="1">
      <alignment horizontal="right" vertical="center"/>
      <protection/>
    </xf>
    <xf numFmtId="1" fontId="8" fillId="34" borderId="0" xfId="0" applyNumberFormat="1" applyFont="1" applyFill="1" applyBorder="1" applyAlignment="1" applyProtection="1">
      <alignment vertical="center"/>
      <protection locked="0"/>
    </xf>
    <xf numFmtId="1" fontId="4" fillId="34" borderId="0" xfId="0" applyNumberFormat="1" applyFont="1" applyFill="1" applyBorder="1" applyAlignment="1" applyProtection="1">
      <alignment horizontal="left" vertical="center"/>
      <protection locked="0"/>
    </xf>
    <xf numFmtId="3" fontId="4" fillId="34" borderId="0" xfId="0" applyFont="1" applyFill="1" applyBorder="1" applyAlignment="1" applyProtection="1">
      <alignment vertical="center"/>
      <protection locked="0"/>
    </xf>
    <xf numFmtId="3" fontId="16" fillId="34" borderId="0" xfId="0" applyFont="1" applyFill="1" applyBorder="1" applyAlignment="1" applyProtection="1">
      <alignment horizontal="center" vertical="center"/>
      <protection locked="0"/>
    </xf>
    <xf numFmtId="3" fontId="4" fillId="34" borderId="0" xfId="0" applyFont="1" applyFill="1" applyBorder="1" applyAlignment="1" applyProtection="1">
      <alignment horizontal="center" vertical="center"/>
      <protection locked="0"/>
    </xf>
    <xf numFmtId="3" fontId="8" fillId="34" borderId="0" xfId="0" applyFont="1" applyFill="1" applyBorder="1" applyAlignment="1" applyProtection="1">
      <alignment vertical="center"/>
      <protection locked="0"/>
    </xf>
    <xf numFmtId="3" fontId="4" fillId="34" borderId="0" xfId="0" applyFont="1" applyFill="1" applyBorder="1" applyAlignment="1">
      <alignment vertical="center"/>
    </xf>
    <xf numFmtId="3" fontId="4" fillId="34" borderId="0" xfId="0" applyFont="1" applyFill="1" applyBorder="1" applyAlignment="1" applyProtection="1">
      <alignment horizontal="left"/>
      <protection locked="0"/>
    </xf>
    <xf numFmtId="3" fontId="4" fillId="34" borderId="0" xfId="0" applyFont="1" applyFill="1" applyBorder="1" applyAlignment="1">
      <alignment horizontal="center" vertical="center"/>
    </xf>
    <xf numFmtId="3" fontId="4" fillId="34" borderId="0" xfId="0" applyFont="1" applyFill="1" applyBorder="1" applyAlignment="1" applyProtection="1">
      <alignment horizontal="right" vertical="center"/>
      <protection locked="0"/>
    </xf>
    <xf numFmtId="3" fontId="4" fillId="34" borderId="0" xfId="0" applyFont="1" applyFill="1" applyBorder="1" applyAlignment="1" applyProtection="1">
      <alignment horizontal="right"/>
      <protection locked="0"/>
    </xf>
    <xf numFmtId="3" fontId="4" fillId="34" borderId="0" xfId="0" applyFont="1" applyFill="1" applyBorder="1" applyAlignment="1" applyProtection="1">
      <alignment horizontal="center"/>
      <protection locked="0"/>
    </xf>
    <xf numFmtId="3" fontId="8" fillId="34" borderId="0" xfId="0" applyFont="1" applyFill="1" applyBorder="1" applyAlignment="1" applyProtection="1">
      <alignment/>
      <protection locked="0"/>
    </xf>
    <xf numFmtId="22" fontId="4" fillId="34" borderId="0" xfId="0" applyNumberFormat="1" applyFont="1" applyFill="1" applyBorder="1" applyAlignment="1" applyProtection="1">
      <alignment horizontal="left"/>
      <protection locked="0"/>
    </xf>
    <xf numFmtId="3" fontId="0" fillId="34" borderId="0" xfId="0" applyFont="1" applyFill="1" applyAlignment="1">
      <alignment horizontal="center"/>
    </xf>
    <xf numFmtId="3" fontId="17" fillId="34" borderId="0" xfId="0" applyFont="1" applyFill="1" applyAlignment="1">
      <alignment/>
    </xf>
    <xf numFmtId="3" fontId="17" fillId="34" borderId="0" xfId="0" applyFont="1" applyFill="1" applyBorder="1" applyAlignment="1" applyProtection="1">
      <alignment horizontal="left" vertical="center"/>
      <protection locked="0"/>
    </xf>
    <xf numFmtId="3" fontId="17" fillId="34" borderId="0" xfId="0" applyFont="1" applyFill="1" applyBorder="1" applyAlignment="1" applyProtection="1">
      <alignment horizontal="left"/>
      <protection locked="0"/>
    </xf>
    <xf numFmtId="3" fontId="0" fillId="34" borderId="0" xfId="0" applyFont="1" applyFill="1" applyAlignment="1">
      <alignment/>
    </xf>
    <xf numFmtId="3" fontId="8" fillId="34" borderId="0" xfId="0" applyFont="1" applyFill="1" applyBorder="1" applyAlignment="1">
      <alignment vertical="center"/>
    </xf>
    <xf numFmtId="165" fontId="4" fillId="34" borderId="0" xfId="0" applyNumberFormat="1" applyFont="1" applyFill="1" applyBorder="1" applyAlignment="1" applyProtection="1">
      <alignment horizontal="center" vertical="center"/>
      <protection locked="0"/>
    </xf>
    <xf numFmtId="3" fontId="4" fillId="34" borderId="0" xfId="0" applyFont="1" applyFill="1" applyBorder="1" applyAlignment="1">
      <alignment horizontal="left" vertical="center"/>
    </xf>
    <xf numFmtId="165" fontId="4" fillId="34" borderId="0" xfId="0" applyNumberFormat="1" applyFont="1" applyFill="1" applyBorder="1" applyAlignment="1" applyProtection="1">
      <alignment vertical="center"/>
      <protection locked="0"/>
    </xf>
    <xf numFmtId="165" fontId="4" fillId="34" borderId="0" xfId="0" applyNumberFormat="1" applyFont="1" applyFill="1" applyBorder="1" applyAlignment="1" applyProtection="1">
      <alignment horizontal="left" vertical="center"/>
      <protection locked="0"/>
    </xf>
    <xf numFmtId="3" fontId="8" fillId="34" borderId="0" xfId="0" applyFont="1" applyFill="1" applyBorder="1" applyAlignment="1">
      <alignment/>
    </xf>
    <xf numFmtId="165" fontId="4" fillId="34" borderId="0" xfId="0" applyNumberFormat="1" applyFont="1" applyFill="1" applyBorder="1" applyAlignment="1">
      <alignment vertical="center"/>
    </xf>
    <xf numFmtId="167" fontId="4" fillId="34" borderId="0" xfId="0" applyNumberFormat="1" applyFont="1" applyFill="1" applyBorder="1" applyAlignment="1">
      <alignment vertical="center"/>
    </xf>
    <xf numFmtId="165" fontId="4" fillId="34" borderId="0" xfId="0" applyNumberFormat="1" applyFont="1" applyFill="1" applyBorder="1" applyAlignment="1">
      <alignment horizontal="center" vertical="center"/>
    </xf>
    <xf numFmtId="0" fontId="5" fillId="0" borderId="0" xfId="57" applyFont="1" applyFill="1" applyAlignment="1" applyProtection="1">
      <alignment horizontal="centerContinuous" vertical="center"/>
      <protection/>
    </xf>
    <xf numFmtId="0" fontId="4" fillId="0" borderId="0" xfId="57" applyFill="1" applyAlignment="1" applyProtection="1">
      <alignment horizontal="centerContinuous" vertical="center"/>
      <protection/>
    </xf>
    <xf numFmtId="0" fontId="6" fillId="0" borderId="0" xfId="57" applyFont="1" applyFill="1" applyAlignment="1" applyProtection="1">
      <alignment horizontal="centerContinuous" vertical="center"/>
      <protection/>
    </xf>
    <xf numFmtId="10" fontId="4" fillId="0" borderId="0" xfId="57" applyNumberFormat="1" applyFill="1" applyAlignment="1" applyProtection="1">
      <alignment horizontal="centerContinuous" vertical="center"/>
      <protection/>
    </xf>
    <xf numFmtId="3" fontId="4" fillId="0" borderId="0" xfId="0" applyFont="1" applyFill="1" applyAlignment="1" applyProtection="1">
      <alignment horizontal="center"/>
      <protection/>
    </xf>
    <xf numFmtId="0" fontId="6" fillId="0" borderId="0" xfId="56" applyFont="1" applyFill="1" applyAlignment="1" applyProtection="1">
      <alignment horizontal="centerContinuous"/>
      <protection/>
    </xf>
    <xf numFmtId="174" fontId="6" fillId="0" borderId="0" xfId="56" applyNumberFormat="1" applyFont="1" applyFill="1" applyAlignment="1" applyProtection="1">
      <alignment horizontal="centerContinuous"/>
      <protection/>
    </xf>
    <xf numFmtId="0" fontId="6" fillId="0" borderId="0" xfId="56" applyFont="1" applyFill="1" applyProtection="1">
      <alignment/>
      <protection/>
    </xf>
    <xf numFmtId="0" fontId="14" fillId="0" borderId="0" xfId="56" applyFont="1" applyFill="1" applyAlignment="1" applyProtection="1">
      <alignment horizontal="centerContinuous"/>
      <protection/>
    </xf>
    <xf numFmtId="0" fontId="15" fillId="0" borderId="0" xfId="56" applyFont="1" applyFill="1" applyAlignment="1" applyProtection="1">
      <alignment horizontal="centerContinuous"/>
      <protection/>
    </xf>
    <xf numFmtId="174" fontId="15" fillId="0" borderId="0" xfId="56" applyNumberFormat="1" applyFont="1" applyFill="1" applyAlignment="1" applyProtection="1">
      <alignment horizontal="centerContinuous"/>
      <protection/>
    </xf>
    <xf numFmtId="0" fontId="9" fillId="0" borderId="0" xfId="56" applyFont="1" applyFill="1" applyProtection="1">
      <alignment/>
      <protection/>
    </xf>
    <xf numFmtId="0" fontId="9" fillId="0" borderId="0" xfId="56" applyFont="1" applyFill="1" applyAlignment="1" applyProtection="1">
      <alignment horizontal="center"/>
      <protection/>
    </xf>
    <xf numFmtId="174" fontId="9" fillId="0" borderId="0" xfId="56" applyNumberFormat="1" applyFont="1" applyFill="1" applyProtection="1">
      <alignment/>
      <protection/>
    </xf>
    <xf numFmtId="174" fontId="13" fillId="0" borderId="0" xfId="56" applyNumberFormat="1" applyFont="1" applyFill="1" applyAlignment="1" applyProtection="1">
      <alignment horizontal="right"/>
      <protection/>
    </xf>
    <xf numFmtId="0" fontId="9" fillId="0" borderId="0" xfId="56" applyFont="1" applyFill="1" applyAlignment="1" applyProtection="1">
      <alignment horizontal="left"/>
      <protection/>
    </xf>
    <xf numFmtId="174" fontId="9" fillId="0" borderId="0" xfId="56" applyNumberFormat="1" applyFont="1" applyFill="1" applyAlignment="1" applyProtection="1">
      <alignment horizontal="center"/>
      <protection/>
    </xf>
    <xf numFmtId="0" fontId="9" fillId="0" borderId="0" xfId="56" applyFont="1" applyFill="1" applyProtection="1">
      <alignment/>
      <protection/>
    </xf>
    <xf numFmtId="0" fontId="9" fillId="0" borderId="0" xfId="56" applyFont="1" applyFill="1" applyAlignment="1" applyProtection="1">
      <alignment horizontal="center"/>
      <protection/>
    </xf>
    <xf numFmtId="3" fontId="4" fillId="0" borderId="10" xfId="55" applyFill="1" applyBorder="1" applyProtection="1">
      <alignment/>
      <protection/>
    </xf>
    <xf numFmtId="3" fontId="9" fillId="0" borderId="11" xfId="55" applyFont="1" applyFill="1" applyBorder="1" applyAlignment="1" applyProtection="1">
      <alignment horizontal="center"/>
      <protection/>
    </xf>
    <xf numFmtId="0" fontId="9" fillId="0" borderId="10" xfId="56" applyFont="1" applyFill="1" applyBorder="1" applyAlignment="1" applyProtection="1">
      <alignment horizontal="center"/>
      <protection/>
    </xf>
    <xf numFmtId="0" fontId="9" fillId="0" borderId="11" xfId="56" applyFont="1" applyFill="1" applyBorder="1" applyAlignment="1" applyProtection="1">
      <alignment horizontal="center"/>
      <protection/>
    </xf>
    <xf numFmtId="174" fontId="9" fillId="0" borderId="11" xfId="56" applyNumberFormat="1" applyFont="1" applyFill="1" applyBorder="1" applyAlignment="1" applyProtection="1">
      <alignment horizontal="center"/>
      <protection/>
    </xf>
    <xf numFmtId="3" fontId="9" fillId="0" borderId="0" xfId="56" applyNumberFormat="1" applyFont="1" applyFill="1" applyAlignment="1" applyProtection="1">
      <alignment horizontal="right"/>
      <protection/>
    </xf>
    <xf numFmtId="171" fontId="9" fillId="0" borderId="0" xfId="56" applyNumberFormat="1" applyFont="1" applyFill="1" applyAlignment="1" applyProtection="1">
      <alignment horizontal="right"/>
      <protection/>
    </xf>
    <xf numFmtId="10" fontId="9" fillId="0" borderId="0" xfId="56" applyNumberFormat="1" applyFont="1" applyFill="1" applyAlignment="1" applyProtection="1">
      <alignment horizontal="right"/>
      <protection/>
    </xf>
    <xf numFmtId="3" fontId="9" fillId="0" borderId="13" xfId="56" applyNumberFormat="1" applyFont="1" applyFill="1" applyBorder="1" applyProtection="1">
      <alignment/>
      <protection/>
    </xf>
    <xf numFmtId="174" fontId="9" fillId="0" borderId="0" xfId="56" applyNumberFormat="1" applyFont="1" applyFill="1" applyAlignment="1" applyProtection="1">
      <alignment horizontal="right"/>
      <protection/>
    </xf>
    <xf numFmtId="0" fontId="9" fillId="0" borderId="0" xfId="56" applyFont="1" applyFill="1" applyAlignment="1" applyProtection="1">
      <alignment horizontal="right"/>
      <protection/>
    </xf>
    <xf numFmtId="0" fontId="13" fillId="0" borderId="0" xfId="56" applyFont="1" applyFill="1" applyAlignment="1" applyProtection="1">
      <alignment horizontal="right"/>
      <protection/>
    </xf>
    <xf numFmtId="0" fontId="6" fillId="0" borderId="0" xfId="56" applyFont="1" applyFill="1" applyAlignment="1" applyProtection="1">
      <alignment horizontal="center"/>
      <protection/>
    </xf>
    <xf numFmtId="0" fontId="6" fillId="0" borderId="0" xfId="56" applyFont="1" applyFill="1" applyAlignment="1" applyProtection="1">
      <alignment horizontal="right"/>
      <protection/>
    </xf>
    <xf numFmtId="174" fontId="6" fillId="0" borderId="0" xfId="56" applyNumberFormat="1" applyFont="1" applyFill="1" applyAlignment="1" applyProtection="1">
      <alignment horizontal="right"/>
      <protection/>
    </xf>
    <xf numFmtId="3" fontId="6" fillId="0" borderId="0" xfId="55" applyFont="1" applyFill="1">
      <alignment/>
      <protection/>
    </xf>
    <xf numFmtId="3" fontId="14" fillId="0" borderId="0" xfId="55" applyFont="1" applyFill="1" applyAlignment="1" applyProtection="1">
      <alignment horizontal="centerContinuous"/>
      <protection/>
    </xf>
    <xf numFmtId="3" fontId="0" fillId="0" borderId="0" xfId="0" applyFill="1" applyAlignment="1" applyProtection="1">
      <alignment horizontal="centerContinuous"/>
      <protection/>
    </xf>
    <xf numFmtId="3" fontId="6" fillId="0" borderId="0" xfId="55" applyFont="1" applyFill="1" applyAlignment="1" applyProtection="1">
      <alignment horizontal="centerContinuous"/>
      <protection/>
    </xf>
    <xf numFmtId="3" fontId="6" fillId="0" borderId="0" xfId="55" applyFont="1" applyFill="1" applyAlignment="1" applyProtection="1">
      <alignment horizontal="centerContinuous"/>
      <protection/>
    </xf>
    <xf numFmtId="10" fontId="6" fillId="0" borderId="0" xfId="55" applyNumberFormat="1" applyFont="1" applyFill="1" applyAlignment="1" applyProtection="1">
      <alignment horizontal="centerContinuous"/>
      <protection/>
    </xf>
    <xf numFmtId="3" fontId="9" fillId="0" borderId="0" xfId="55" applyFont="1" applyFill="1" applyProtection="1">
      <alignment/>
      <protection/>
    </xf>
    <xf numFmtId="3" fontId="9" fillId="0" borderId="0" xfId="55" applyFont="1" applyFill="1" applyAlignment="1" applyProtection="1">
      <alignment horizontal="center"/>
      <protection/>
    </xf>
    <xf numFmtId="3" fontId="13" fillId="0" borderId="0" xfId="55" applyFont="1" applyFill="1" applyAlignment="1" applyProtection="1">
      <alignment horizontal="center"/>
      <protection/>
    </xf>
    <xf numFmtId="1" fontId="9" fillId="0" borderId="0" xfId="55" applyNumberFormat="1" applyFont="1" applyFill="1" applyAlignment="1" applyProtection="1">
      <alignment horizontal="center"/>
      <protection/>
    </xf>
    <xf numFmtId="3" fontId="4" fillId="0" borderId="0" xfId="55" applyFont="1" applyFill="1" applyAlignment="1" applyProtection="1">
      <alignment horizontal="right"/>
      <protection/>
    </xf>
    <xf numFmtId="3" fontId="6" fillId="0" borderId="0" xfId="55" applyFont="1" applyFill="1" applyAlignment="1" applyProtection="1">
      <alignment horizontal="right"/>
      <protection/>
    </xf>
    <xf numFmtId="10" fontId="9" fillId="0" borderId="0" xfId="55" applyNumberFormat="1" applyFont="1" applyFill="1" applyAlignment="1" applyProtection="1">
      <alignment horizontal="center"/>
      <protection/>
    </xf>
    <xf numFmtId="3" fontId="9" fillId="0" borderId="0" xfId="55" applyFont="1" applyFill="1" applyProtection="1">
      <alignment/>
      <protection/>
    </xf>
    <xf numFmtId="3" fontId="9" fillId="0" borderId="0" xfId="55" applyFont="1" applyFill="1" applyAlignment="1" applyProtection="1">
      <alignment horizontal="center"/>
      <protection/>
    </xf>
    <xf numFmtId="3" fontId="9" fillId="0" borderId="11" xfId="55" applyFont="1" applyFill="1" applyBorder="1" applyAlignment="1" applyProtection="1">
      <alignment horizontal="left"/>
      <protection/>
    </xf>
    <xf numFmtId="1" fontId="9" fillId="0" borderId="11" xfId="55" applyNumberFormat="1" applyFont="1" applyFill="1" applyBorder="1" applyAlignment="1" applyProtection="1">
      <alignment horizontal="center"/>
      <protection/>
    </xf>
    <xf numFmtId="3" fontId="10" fillId="0" borderId="0" xfId="55" applyFont="1" applyFill="1" applyProtection="1">
      <alignment/>
      <protection/>
    </xf>
    <xf numFmtId="3" fontId="9" fillId="0" borderId="0" xfId="55" applyFont="1" applyFill="1" applyAlignment="1">
      <alignment horizontal="left"/>
      <protection/>
    </xf>
    <xf numFmtId="3" fontId="9" fillId="0" borderId="0" xfId="55" applyFont="1" applyFill="1" applyAlignment="1">
      <alignment horizontal="center"/>
      <protection/>
    </xf>
    <xf numFmtId="3" fontId="9" fillId="0" borderId="0" xfId="55" applyNumberFormat="1" applyFont="1" applyFill="1" applyAlignment="1">
      <alignment horizontal="right"/>
      <protection/>
    </xf>
    <xf numFmtId="3" fontId="9" fillId="0" borderId="0" xfId="55" applyFont="1" applyFill="1" applyAlignment="1">
      <alignment horizontal="right"/>
      <protection/>
    </xf>
    <xf numFmtId="164" fontId="9" fillId="0" borderId="0" xfId="55" applyNumberFormat="1" applyFont="1" applyFill="1" applyAlignment="1">
      <alignment horizontal="right"/>
      <protection/>
    </xf>
    <xf numFmtId="3" fontId="9" fillId="0" borderId="13" xfId="55" applyFont="1" applyFill="1" applyBorder="1" applyAlignment="1">
      <alignment horizontal="left"/>
      <protection/>
    </xf>
    <xf numFmtId="10" fontId="9" fillId="0" borderId="0" xfId="55" applyNumberFormat="1" applyFont="1" applyFill="1" applyAlignment="1">
      <alignment horizontal="right"/>
      <protection/>
    </xf>
    <xf numFmtId="3" fontId="13" fillId="0" borderId="0" xfId="55" applyFont="1" applyFill="1" applyAlignment="1">
      <alignment horizontal="left"/>
      <protection/>
    </xf>
    <xf numFmtId="3" fontId="10" fillId="0" borderId="0" xfId="55" applyFont="1" applyFill="1" applyAlignment="1">
      <alignment horizontal="left"/>
      <protection/>
    </xf>
    <xf numFmtId="3" fontId="9" fillId="0" borderId="0" xfId="55" applyFont="1" applyFill="1">
      <alignment/>
      <protection/>
    </xf>
    <xf numFmtId="3" fontId="13" fillId="0" borderId="0" xfId="55" applyFont="1" applyFill="1">
      <alignment/>
      <protection/>
    </xf>
    <xf numFmtId="3" fontId="6" fillId="0" borderId="0" xfId="55" applyFont="1" applyFill="1" applyAlignment="1">
      <alignment horizontal="center"/>
      <protection/>
    </xf>
    <xf numFmtId="3" fontId="6" fillId="0" borderId="0" xfId="55" applyFont="1" applyFill="1" applyAlignment="1">
      <alignment horizontal="right"/>
      <protection/>
    </xf>
    <xf numFmtId="10" fontId="6" fillId="0" borderId="0" xfId="55" applyNumberFormat="1" applyFont="1" applyFill="1" applyAlignment="1">
      <alignment horizontal="right"/>
      <protection/>
    </xf>
    <xf numFmtId="165" fontId="4" fillId="34" borderId="0" xfId="0" applyNumberFormat="1" applyFont="1" applyFill="1" applyBorder="1" applyAlignment="1">
      <alignment/>
    </xf>
    <xf numFmtId="3" fontId="4" fillId="34" borderId="0" xfId="0" applyFont="1" applyFill="1" applyBorder="1" applyAlignment="1">
      <alignment/>
    </xf>
    <xf numFmtId="3" fontId="0" fillId="34" borderId="0" xfId="0" applyFont="1" applyFill="1" applyBorder="1" applyAlignment="1">
      <alignment/>
    </xf>
    <xf numFmtId="3" fontId="0" fillId="34" borderId="0" xfId="0" applyFont="1" applyFill="1" applyBorder="1" applyAlignment="1" applyProtection="1">
      <alignment/>
      <protection locked="0"/>
    </xf>
    <xf numFmtId="165" fontId="4" fillId="34" borderId="0" xfId="0" applyNumberFormat="1" applyFont="1" applyFill="1" applyBorder="1" applyAlignment="1" applyProtection="1">
      <alignment/>
      <protection locked="0"/>
    </xf>
    <xf numFmtId="0" fontId="5" fillId="33" borderId="0" xfId="57" applyFont="1" applyFill="1" applyAlignment="1" applyProtection="1">
      <alignment horizontal="centerContinuous" vertical="center"/>
      <protection/>
    </xf>
    <xf numFmtId="0" fontId="4" fillId="33" borderId="0" xfId="57" applyFill="1" applyAlignment="1" applyProtection="1">
      <alignment horizontal="centerContinuous" vertical="center"/>
      <protection/>
    </xf>
    <xf numFmtId="0" fontId="6" fillId="33" borderId="0" xfId="57" applyFont="1" applyFill="1" applyAlignment="1" applyProtection="1">
      <alignment horizontal="centerContinuous" vertical="center"/>
      <protection/>
    </xf>
    <xf numFmtId="10" fontId="4" fillId="33" borderId="0" xfId="57" applyNumberFormat="1" applyFill="1" applyAlignment="1" applyProtection="1">
      <alignment horizontal="centerContinuous" vertical="center"/>
      <protection/>
    </xf>
    <xf numFmtId="0" fontId="7" fillId="33" borderId="0" xfId="57" applyFont="1" applyFill="1" applyAlignment="1" applyProtection="1">
      <alignment horizontal="centerContinuous" vertical="center"/>
      <protection/>
    </xf>
    <xf numFmtId="10" fontId="6" fillId="33" borderId="0" xfId="57" applyNumberFormat="1" applyFont="1" applyFill="1" applyAlignment="1" applyProtection="1">
      <alignment horizontal="centerContinuous" vertical="center"/>
      <protection/>
    </xf>
    <xf numFmtId="0" fontId="8" fillId="33" borderId="0" xfId="57" applyFont="1" applyFill="1" applyAlignment="1" applyProtection="1">
      <alignment horizontal="centerContinuous" vertical="center"/>
      <protection/>
    </xf>
    <xf numFmtId="0" fontId="4" fillId="33" borderId="0" xfId="57" applyFont="1" applyFill="1" applyAlignment="1" applyProtection="1">
      <alignment horizontal="center" vertical="center"/>
      <protection/>
    </xf>
    <xf numFmtId="0" fontId="9" fillId="33" borderId="0" xfId="57" applyFont="1" applyFill="1" applyAlignment="1" applyProtection="1">
      <alignment horizontal="center" vertical="center"/>
      <protection/>
    </xf>
    <xf numFmtId="0" fontId="8" fillId="33" borderId="0" xfId="57" applyFont="1" applyFill="1" applyAlignment="1" applyProtection="1">
      <alignment horizontal="center" vertical="center"/>
      <protection/>
    </xf>
    <xf numFmtId="1" fontId="4" fillId="33" borderId="0" xfId="57" applyNumberFormat="1" applyFont="1" applyFill="1" applyAlignment="1" applyProtection="1">
      <alignment horizontal="center" vertical="center"/>
      <protection/>
    </xf>
    <xf numFmtId="3" fontId="4" fillId="0" borderId="0" xfId="0" applyFont="1" applyAlignment="1" applyProtection="1">
      <alignment horizontal="center"/>
      <protection/>
    </xf>
    <xf numFmtId="0" fontId="4" fillId="33" borderId="0" xfId="57" applyFill="1" applyAlignment="1" applyProtection="1">
      <alignment horizontal="center" vertical="center"/>
      <protection/>
    </xf>
    <xf numFmtId="10" fontId="9" fillId="33" borderId="0" xfId="57" applyNumberFormat="1" applyFont="1" applyFill="1" applyAlignment="1" applyProtection="1">
      <alignment horizontal="center" vertical="center"/>
      <protection/>
    </xf>
    <xf numFmtId="0" fontId="9" fillId="33" borderId="0" xfId="57" applyFont="1" applyFill="1" applyProtection="1">
      <alignment/>
      <protection/>
    </xf>
    <xf numFmtId="0" fontId="4" fillId="33" borderId="0" xfId="57" applyFont="1" applyFill="1" applyBorder="1" applyAlignment="1" applyProtection="1">
      <alignment horizontal="centerContinuous" vertical="center"/>
      <protection/>
    </xf>
    <xf numFmtId="0" fontId="9" fillId="33" borderId="0" xfId="57" applyFont="1" applyFill="1" applyAlignment="1" applyProtection="1">
      <alignment horizontal="center" vertical="center"/>
      <protection/>
    </xf>
    <xf numFmtId="0" fontId="9" fillId="33" borderId="10" xfId="57" applyFont="1" applyFill="1" applyBorder="1" applyAlignment="1" applyProtection="1">
      <alignment horizontal="center"/>
      <protection/>
    </xf>
    <xf numFmtId="0" fontId="9" fillId="33" borderId="10" xfId="57" applyFont="1" applyFill="1" applyBorder="1" applyAlignment="1" applyProtection="1">
      <alignment horizontal="center" vertical="center"/>
      <protection/>
    </xf>
    <xf numFmtId="0" fontId="9" fillId="33" borderId="11" xfId="57" applyFont="1" applyFill="1" applyBorder="1" applyAlignment="1" applyProtection="1">
      <alignment horizontal="center" vertical="center"/>
      <protection/>
    </xf>
    <xf numFmtId="1" fontId="9" fillId="33" borderId="11" xfId="57" applyNumberFormat="1" applyFont="1" applyFill="1" applyBorder="1" applyAlignment="1" applyProtection="1">
      <alignment horizontal="center" vertical="center"/>
      <protection/>
    </xf>
    <xf numFmtId="0" fontId="10" fillId="33" borderId="0" xfId="57" applyFont="1" applyFill="1" applyAlignment="1" applyProtection="1">
      <alignment horizontal="left"/>
      <protection/>
    </xf>
    <xf numFmtId="0" fontId="4" fillId="0" borderId="0" xfId="57" applyProtection="1">
      <alignment/>
      <protection/>
    </xf>
    <xf numFmtId="3" fontId="9" fillId="33" borderId="0" xfId="57" applyNumberFormat="1" applyFont="1" applyFill="1" applyAlignment="1" applyProtection="1">
      <alignment horizontal="right" vertical="center"/>
      <protection/>
    </xf>
    <xf numFmtId="10" fontId="9" fillId="33" borderId="0" xfId="57" applyNumberFormat="1" applyFont="1" applyFill="1" applyAlignment="1" applyProtection="1">
      <alignment horizontal="right" vertical="center"/>
      <protection/>
    </xf>
    <xf numFmtId="0" fontId="9" fillId="33" borderId="0" xfId="57" applyFont="1" applyFill="1" applyAlignment="1" applyProtection="1">
      <alignment horizontal="left"/>
      <protection/>
    </xf>
    <xf numFmtId="3" fontId="4" fillId="0" borderId="0" xfId="57" applyNumberFormat="1" applyProtection="1">
      <alignment/>
      <protection locked="0"/>
    </xf>
    <xf numFmtId="3" fontId="9" fillId="33" borderId="0" xfId="57" applyNumberFormat="1" applyFont="1" applyFill="1" applyAlignment="1" applyProtection="1">
      <alignment horizontal="right" vertical="center"/>
      <protection locked="0"/>
    </xf>
    <xf numFmtId="164" fontId="9" fillId="33" borderId="0" xfId="57" applyNumberFormat="1" applyFont="1" applyFill="1" applyAlignment="1" applyProtection="1">
      <alignment horizontal="right" vertical="center"/>
      <protection/>
    </xf>
    <xf numFmtId="0" fontId="11" fillId="33" borderId="14" xfId="57" applyFont="1" applyFill="1" applyBorder="1" applyAlignment="1" applyProtection="1">
      <alignment horizontal="left"/>
      <protection/>
    </xf>
    <xf numFmtId="0" fontId="11" fillId="33" borderId="14" xfId="57" applyFont="1" applyFill="1" applyBorder="1" applyAlignment="1" applyProtection="1">
      <alignment horizontal="center" vertical="center"/>
      <protection/>
    </xf>
    <xf numFmtId="3" fontId="11" fillId="0" borderId="14" xfId="57" applyNumberFormat="1" applyFont="1" applyBorder="1" applyProtection="1">
      <alignment/>
      <protection/>
    </xf>
    <xf numFmtId="164" fontId="11" fillId="33" borderId="14" xfId="57" applyNumberFormat="1" applyFont="1" applyFill="1" applyBorder="1" applyAlignment="1" applyProtection="1">
      <alignment horizontal="right" vertical="center"/>
      <protection/>
    </xf>
    <xf numFmtId="3" fontId="4" fillId="0" borderId="0" xfId="57" applyNumberFormat="1" applyProtection="1">
      <alignment/>
      <protection/>
    </xf>
    <xf numFmtId="3" fontId="12" fillId="33" borderId="0" xfId="57" applyNumberFormat="1" applyFont="1" applyFill="1" applyAlignment="1" applyProtection="1">
      <alignment horizontal="right" vertical="center"/>
      <protection/>
    </xf>
    <xf numFmtId="164" fontId="12" fillId="33" borderId="0" xfId="57" applyNumberFormat="1" applyFont="1" applyFill="1" applyAlignment="1" applyProtection="1">
      <alignment horizontal="right" vertical="center"/>
      <protection/>
    </xf>
    <xf numFmtId="0" fontId="13" fillId="33" borderId="0" xfId="57" applyFont="1" applyFill="1" applyAlignment="1" applyProtection="1">
      <alignment horizontal="left"/>
      <protection/>
    </xf>
    <xf numFmtId="169" fontId="9" fillId="33" borderId="0" xfId="57" applyNumberFormat="1" applyFont="1" applyFill="1" applyAlignment="1" applyProtection="1">
      <alignment horizontal="right" vertical="center"/>
      <protection/>
    </xf>
    <xf numFmtId="0" fontId="9" fillId="33" borderId="12" xfId="57" applyFont="1" applyFill="1" applyBorder="1" applyProtection="1">
      <alignment/>
      <protection/>
    </xf>
    <xf numFmtId="0" fontId="9" fillId="33" borderId="12" xfId="57" applyFont="1" applyFill="1" applyBorder="1" applyAlignment="1" applyProtection="1">
      <alignment horizontal="center" vertical="center"/>
      <protection/>
    </xf>
    <xf numFmtId="3" fontId="9" fillId="33" borderId="12" xfId="57" applyNumberFormat="1" applyFont="1" applyFill="1" applyBorder="1" applyAlignment="1" applyProtection="1">
      <alignment horizontal="right" vertical="center"/>
      <protection/>
    </xf>
    <xf numFmtId="10" fontId="9" fillId="33" borderId="12" xfId="57" applyNumberFormat="1" applyFont="1" applyFill="1" applyBorder="1" applyAlignment="1" applyProtection="1">
      <alignment horizontal="right" vertical="center"/>
      <protection/>
    </xf>
    <xf numFmtId="0" fontId="9" fillId="33" borderId="0" xfId="57" applyFont="1" applyFill="1" applyAlignment="1" applyProtection="1">
      <alignment horizontal="left" vertical="top"/>
      <protection/>
    </xf>
    <xf numFmtId="0" fontId="9" fillId="33" borderId="0" xfId="57" applyFont="1" applyFill="1" applyAlignment="1" applyProtection="1">
      <alignment horizontal="center" vertical="top"/>
      <protection/>
    </xf>
    <xf numFmtId="3" fontId="4" fillId="0" borderId="0" xfId="57" applyNumberFormat="1" applyAlignment="1" applyProtection="1">
      <alignment vertical="top"/>
      <protection locked="0"/>
    </xf>
    <xf numFmtId="3" fontId="9" fillId="33" borderId="0" xfId="57" applyNumberFormat="1" applyFont="1" applyFill="1" applyAlignment="1" applyProtection="1">
      <alignment horizontal="right" vertical="top"/>
      <protection locked="0"/>
    </xf>
    <xf numFmtId="3" fontId="9" fillId="33" borderId="0" xfId="57" applyNumberFormat="1" applyFont="1" applyFill="1" applyAlignment="1" applyProtection="1">
      <alignment horizontal="right" vertical="top"/>
      <protection/>
    </xf>
    <xf numFmtId="164" fontId="9" fillId="33" borderId="0" xfId="57" applyNumberFormat="1" applyFont="1" applyFill="1" applyAlignment="1" applyProtection="1">
      <alignment horizontal="right" vertical="top"/>
      <protection/>
    </xf>
    <xf numFmtId="0" fontId="4" fillId="33" borderId="0" xfId="57" applyFill="1" applyAlignment="1">
      <alignment vertical="top"/>
      <protection/>
    </xf>
    <xf numFmtId="0" fontId="11" fillId="33" borderId="14" xfId="57" applyFont="1" applyFill="1" applyBorder="1" applyAlignment="1" applyProtection="1">
      <alignment horizontal="left" vertical="top"/>
      <protection/>
    </xf>
    <xf numFmtId="0" fontId="11" fillId="33" borderId="14" xfId="57" applyFont="1" applyFill="1" applyBorder="1" applyAlignment="1" applyProtection="1">
      <alignment horizontal="center" vertical="top"/>
      <protection/>
    </xf>
    <xf numFmtId="3" fontId="11" fillId="0" borderId="14" xfId="57" applyNumberFormat="1" applyFont="1" applyBorder="1" applyAlignment="1" applyProtection="1">
      <alignment vertical="top"/>
      <protection/>
    </xf>
    <xf numFmtId="164" fontId="11" fillId="33" borderId="14" xfId="57" applyNumberFormat="1" applyFont="1" applyFill="1" applyBorder="1" applyAlignment="1" applyProtection="1">
      <alignment horizontal="right" vertical="top"/>
      <protection/>
    </xf>
    <xf numFmtId="3" fontId="4" fillId="0" borderId="0" xfId="57" applyNumberFormat="1" applyAlignment="1" applyProtection="1">
      <alignment vertical="top"/>
      <protection/>
    </xf>
    <xf numFmtId="3" fontId="12" fillId="33" borderId="0" xfId="57" applyNumberFormat="1" applyFont="1" applyFill="1" applyAlignment="1" applyProtection="1">
      <alignment horizontal="right" vertical="top"/>
      <protection/>
    </xf>
    <xf numFmtId="164" fontId="12" fillId="33" borderId="0" xfId="57" applyNumberFormat="1" applyFont="1" applyFill="1" applyAlignment="1" applyProtection="1">
      <alignment horizontal="right" vertical="top"/>
      <protection/>
    </xf>
    <xf numFmtId="0" fontId="9" fillId="33" borderId="0" xfId="57" applyFont="1" applyFill="1" applyBorder="1" applyAlignment="1" applyProtection="1">
      <alignment horizontal="left"/>
      <protection/>
    </xf>
    <xf numFmtId="3" fontId="9" fillId="33" borderId="0" xfId="57" applyNumberFormat="1" applyFont="1" applyFill="1" applyBorder="1" applyAlignment="1" applyProtection="1">
      <alignment horizontal="right" vertical="center"/>
      <protection locked="0"/>
    </xf>
    <xf numFmtId="3" fontId="11" fillId="33" borderId="14" xfId="57" applyNumberFormat="1" applyFont="1" applyFill="1" applyBorder="1" applyAlignment="1" applyProtection="1">
      <alignment horizontal="right" vertical="center"/>
      <protection/>
    </xf>
    <xf numFmtId="3" fontId="4" fillId="0" borderId="0" xfId="57" applyNumberFormat="1" applyBorder="1" applyProtection="1">
      <alignment/>
      <protection locked="0"/>
    </xf>
    <xf numFmtId="3" fontId="9" fillId="0" borderId="0" xfId="56" applyNumberFormat="1" applyFont="1" applyFill="1" applyAlignment="1" applyProtection="1">
      <alignment horizontal="right"/>
      <protection locked="0"/>
    </xf>
    <xf numFmtId="171" fontId="9" fillId="0" borderId="0" xfId="56" applyNumberFormat="1" applyFont="1" applyFill="1" applyAlignment="1" applyProtection="1">
      <alignment horizontal="right"/>
      <protection locked="0"/>
    </xf>
    <xf numFmtId="0" fontId="11" fillId="33" borderId="14" xfId="57" applyFont="1" applyFill="1" applyBorder="1">
      <alignment/>
      <protection/>
    </xf>
    <xf numFmtId="3" fontId="9" fillId="0" borderId="0" xfId="55" applyFont="1" applyFill="1" applyAlignment="1" applyProtection="1">
      <alignment horizontal="center"/>
      <protection locked="0"/>
    </xf>
    <xf numFmtId="3" fontId="12" fillId="0" borderId="0" xfId="55" applyFont="1" applyFill="1" applyAlignment="1">
      <alignment horizontal="right"/>
      <protection/>
    </xf>
    <xf numFmtId="164" fontId="12" fillId="0" borderId="0" xfId="55" applyNumberFormat="1" applyFont="1" applyFill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ummary" xfId="55"/>
    <cellStyle name="Normal_Tax Rate" xfId="56"/>
    <cellStyle name="Normal_templa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1">
    <pageSetUpPr fitToPage="1"/>
  </sheetPr>
  <dimension ref="A1:J33"/>
  <sheetViews>
    <sheetView showGridLines="0" zoomScalePageLayoutView="0" workbookViewId="0" topLeftCell="A9">
      <selection activeCell="A33" sqref="A33"/>
    </sheetView>
  </sheetViews>
  <sheetFormatPr defaultColWidth="13.83203125" defaultRowHeight="11.25"/>
  <cols>
    <col min="1" max="1" width="28" style="1" bestFit="1" customWidth="1"/>
    <col min="2" max="2" width="13.83203125" style="2" customWidth="1"/>
    <col min="3" max="3" width="12.16015625" style="2" bestFit="1" customWidth="1"/>
    <col min="4" max="4" width="12.83203125" style="2" customWidth="1"/>
    <col min="5" max="5" width="7.66015625" style="2" hidden="1" customWidth="1"/>
    <col min="6" max="6" width="12.83203125" style="2" customWidth="1"/>
    <col min="7" max="7" width="13.83203125" style="2" customWidth="1"/>
    <col min="8" max="8" width="12.83203125" style="2" customWidth="1"/>
    <col min="9" max="9" width="10.33203125" style="2" bestFit="1" customWidth="1"/>
    <col min="10" max="10" width="10.83203125" style="3" bestFit="1" customWidth="1"/>
    <col min="11" max="16384" width="13.83203125" style="1" customWidth="1"/>
  </cols>
  <sheetData>
    <row r="1" spans="1:10" ht="22.5">
      <c r="A1" s="134" t="str">
        <f>BdgtYear&amp;" BUDGET FOR THE "&amp;MType&amp;" OF "&amp;TName</f>
        <v>2014 BUDGET FOR THE TOWN OF CATSKILL</v>
      </c>
      <c r="B1" s="135"/>
      <c r="C1" s="136"/>
      <c r="D1" s="135"/>
      <c r="E1" s="136"/>
      <c r="F1" s="136"/>
      <c r="G1" s="136"/>
      <c r="H1" s="136"/>
      <c r="I1" s="135"/>
      <c r="J1" s="137"/>
    </row>
    <row r="2" spans="1:10" ht="20.25">
      <c r="A2" s="138" t="s">
        <v>171</v>
      </c>
      <c r="B2" s="135"/>
      <c r="C2" s="136"/>
      <c r="D2" s="135"/>
      <c r="E2" s="136"/>
      <c r="F2" s="136"/>
      <c r="G2" s="136"/>
      <c r="H2" s="136"/>
      <c r="I2" s="136"/>
      <c r="J2" s="139"/>
    </row>
    <row r="3" spans="1:10" ht="15">
      <c r="A3" s="140"/>
      <c r="B3" s="141"/>
      <c r="C3" s="142"/>
      <c r="D3" s="142"/>
      <c r="E3" s="142"/>
      <c r="F3" s="142"/>
      <c r="G3" s="142"/>
      <c r="H3" s="142"/>
      <c r="I3" s="143" t="s">
        <v>1</v>
      </c>
      <c r="J3" s="144">
        <v>3</v>
      </c>
    </row>
    <row r="4" spans="1:10" ht="15">
      <c r="A4" s="145"/>
      <c r="B4" s="141"/>
      <c r="C4" s="142"/>
      <c r="D4" s="146"/>
      <c r="E4" s="142"/>
      <c r="F4" s="142"/>
      <c r="G4" s="142"/>
      <c r="H4" s="142"/>
      <c r="I4" s="142"/>
      <c r="J4" s="147"/>
    </row>
    <row r="5" spans="1:10" ht="15">
      <c r="A5" s="148"/>
      <c r="B5" s="145"/>
      <c r="C5" s="142" t="s">
        <v>2</v>
      </c>
      <c r="D5" s="142" t="s">
        <v>3</v>
      </c>
      <c r="E5" s="142" t="s">
        <v>4</v>
      </c>
      <c r="F5" s="142" t="s">
        <v>5</v>
      </c>
      <c r="G5" s="142" t="s">
        <v>6</v>
      </c>
      <c r="H5" s="142" t="s">
        <v>7</v>
      </c>
      <c r="I5" s="142" t="s">
        <v>8</v>
      </c>
      <c r="J5" s="147" t="s">
        <v>9</v>
      </c>
    </row>
    <row r="6" spans="1:10" ht="15">
      <c r="A6" s="149"/>
      <c r="B6" s="150" t="s">
        <v>10</v>
      </c>
      <c r="C6" s="142" t="s">
        <v>4</v>
      </c>
      <c r="D6" s="142" t="s">
        <v>11</v>
      </c>
      <c r="E6" s="142" t="s">
        <v>12</v>
      </c>
      <c r="F6" s="142" t="s">
        <v>13</v>
      </c>
      <c r="G6" s="142" t="s">
        <v>13</v>
      </c>
      <c r="H6" s="142" t="s">
        <v>13</v>
      </c>
      <c r="I6" s="142" t="s">
        <v>14</v>
      </c>
      <c r="J6" s="147" t="s">
        <v>14</v>
      </c>
    </row>
    <row r="7" spans="1:10" ht="15.75" thickBot="1">
      <c r="A7" s="151" t="s">
        <v>15</v>
      </c>
      <c r="B7" s="152" t="s">
        <v>16</v>
      </c>
      <c r="C7" s="153">
        <f>BdgtYear-2</f>
        <v>2012</v>
      </c>
      <c r="D7" s="153">
        <f>BdgtYear-1</f>
        <v>2013</v>
      </c>
      <c r="E7" s="153">
        <f>BdgtYear-1</f>
        <v>2013</v>
      </c>
      <c r="F7" s="153">
        <f>BdgtYear</f>
        <v>2014</v>
      </c>
      <c r="G7" s="153">
        <f>BdgtYear</f>
        <v>2014</v>
      </c>
      <c r="H7" s="153">
        <f>BdgtYear</f>
        <v>2014</v>
      </c>
      <c r="I7" s="153">
        <f>BdgtYear-1</f>
        <v>2013</v>
      </c>
      <c r="J7" s="154">
        <f>BdgtYear-1</f>
        <v>2013</v>
      </c>
    </row>
    <row r="8" spans="1:10" ht="15">
      <c r="A8" s="155" t="s">
        <v>17</v>
      </c>
      <c r="B8" s="142"/>
      <c r="C8" s="156"/>
      <c r="D8" s="157"/>
      <c r="E8" s="157"/>
      <c r="F8" s="157"/>
      <c r="G8" s="157"/>
      <c r="H8" s="157"/>
      <c r="I8" s="157"/>
      <c r="J8" s="158"/>
    </row>
    <row r="9" spans="1:10" ht="15">
      <c r="A9" s="159" t="s">
        <v>172</v>
      </c>
      <c r="B9" s="142" t="s">
        <v>85</v>
      </c>
      <c r="C9" s="193">
        <v>0</v>
      </c>
      <c r="D9" s="161">
        <v>0</v>
      </c>
      <c r="E9" s="161">
        <v>0</v>
      </c>
      <c r="F9" s="161">
        <v>0</v>
      </c>
      <c r="G9" s="161">
        <v>0</v>
      </c>
      <c r="H9" s="161">
        <v>0</v>
      </c>
      <c r="I9" s="157">
        <f>H9-D9</f>
        <v>0</v>
      </c>
      <c r="J9" s="162" t="str">
        <f>IF(D9=0,"********",I9/D9)</f>
        <v>********</v>
      </c>
    </row>
    <row r="10" spans="1:10" ht="15">
      <c r="A10" s="159" t="s">
        <v>86</v>
      </c>
      <c r="B10" s="142" t="s">
        <v>87</v>
      </c>
      <c r="C10" s="160">
        <v>0</v>
      </c>
      <c r="D10" s="161">
        <v>0</v>
      </c>
      <c r="E10" s="161">
        <v>0</v>
      </c>
      <c r="F10" s="161">
        <v>2000</v>
      </c>
      <c r="G10" s="161">
        <v>2000</v>
      </c>
      <c r="H10" s="161">
        <v>2000</v>
      </c>
      <c r="I10" s="157">
        <f>H10-D10</f>
        <v>2000</v>
      </c>
      <c r="J10" s="162" t="str">
        <f>IF(D10=0,"********",I10/D10)</f>
        <v>********</v>
      </c>
    </row>
    <row r="11" spans="1:10" ht="15">
      <c r="A11" s="159" t="s">
        <v>88</v>
      </c>
      <c r="B11" s="142" t="s">
        <v>89</v>
      </c>
      <c r="C11" s="160">
        <v>5977.79</v>
      </c>
      <c r="D11" s="161">
        <v>5500</v>
      </c>
      <c r="E11" s="161">
        <v>1400</v>
      </c>
      <c r="F11" s="161">
        <v>3500</v>
      </c>
      <c r="G11" s="161">
        <v>3500</v>
      </c>
      <c r="H11" s="161">
        <v>3500</v>
      </c>
      <c r="I11" s="168">
        <f>H11-D11</f>
        <v>-2000</v>
      </c>
      <c r="J11" s="169">
        <f>IF(D11=0,"********",I11/D11)</f>
        <v>-0.36363636363636365</v>
      </c>
    </row>
    <row r="12" spans="1:10" s="196" customFormat="1" ht="15">
      <c r="A12" s="163" t="s">
        <v>26</v>
      </c>
      <c r="B12" s="164"/>
      <c r="C12" s="165">
        <f aca="true" t="shared" si="0" ref="C12:I12">SUBTOTAL(9,C9:C11)</f>
        <v>5977.79</v>
      </c>
      <c r="D12" s="165">
        <f>SUBTOTAL(9,D9:D11)</f>
        <v>5500</v>
      </c>
      <c r="E12" s="165">
        <f t="shared" si="0"/>
        <v>1400</v>
      </c>
      <c r="F12" s="165">
        <f t="shared" si="0"/>
        <v>5500</v>
      </c>
      <c r="G12" s="165">
        <f t="shared" si="0"/>
        <v>5500</v>
      </c>
      <c r="H12" s="165">
        <f t="shared" si="0"/>
        <v>5500</v>
      </c>
      <c r="I12" s="165">
        <f t="shared" si="0"/>
        <v>0</v>
      </c>
      <c r="J12" s="166">
        <f>IF(D12=0,"********",I12/D12)</f>
        <v>0</v>
      </c>
    </row>
    <row r="13" spans="1:10" ht="15">
      <c r="A13" s="159"/>
      <c r="B13" s="142"/>
      <c r="C13" s="167"/>
      <c r="D13" s="157"/>
      <c r="E13" s="157"/>
      <c r="F13" s="157"/>
      <c r="G13" s="157"/>
      <c r="H13" s="157"/>
      <c r="I13" s="157"/>
      <c r="J13" s="162"/>
    </row>
    <row r="14" spans="1:10" ht="15">
      <c r="A14" s="159" t="s">
        <v>92</v>
      </c>
      <c r="B14" s="142" t="s">
        <v>93</v>
      </c>
      <c r="C14" s="160">
        <v>0</v>
      </c>
      <c r="D14" s="161">
        <v>0</v>
      </c>
      <c r="E14" s="161">
        <v>0</v>
      </c>
      <c r="F14" s="161">
        <v>0</v>
      </c>
      <c r="G14" s="161">
        <v>0</v>
      </c>
      <c r="H14" s="161">
        <v>0</v>
      </c>
      <c r="I14" s="157">
        <f>H14-D14</f>
        <v>0</v>
      </c>
      <c r="J14" s="162" t="str">
        <f>IF(D14=0,"********",I14/D14)</f>
        <v>********</v>
      </c>
    </row>
    <row r="15" spans="1:10" ht="15">
      <c r="A15" s="159" t="s">
        <v>58</v>
      </c>
      <c r="B15" s="142" t="s">
        <v>94</v>
      </c>
      <c r="C15" s="160">
        <v>0</v>
      </c>
      <c r="D15" s="161">
        <v>0</v>
      </c>
      <c r="E15" s="161">
        <v>0</v>
      </c>
      <c r="F15" s="161">
        <v>0</v>
      </c>
      <c r="G15" s="161">
        <v>0</v>
      </c>
      <c r="H15" s="161">
        <v>0</v>
      </c>
      <c r="I15" s="157">
        <f>H15-D15</f>
        <v>0</v>
      </c>
      <c r="J15" s="162" t="str">
        <f>IF(D15=0,"********",I15/D15)</f>
        <v>********</v>
      </c>
    </row>
    <row r="16" spans="1:10" ht="15">
      <c r="A16" s="159" t="s">
        <v>173</v>
      </c>
      <c r="B16" s="142" t="s">
        <v>174</v>
      </c>
      <c r="C16" s="160">
        <v>0</v>
      </c>
      <c r="D16" s="161">
        <v>0</v>
      </c>
      <c r="E16" s="161">
        <v>0</v>
      </c>
      <c r="F16" s="161">
        <v>0</v>
      </c>
      <c r="G16" s="161">
        <v>0</v>
      </c>
      <c r="H16" s="161">
        <v>0</v>
      </c>
      <c r="I16" s="157">
        <f>H16-D16</f>
        <v>0</v>
      </c>
      <c r="J16" s="162" t="str">
        <f>IF(D16=0,"********",I16/D16)</f>
        <v>********</v>
      </c>
    </row>
    <row r="17" spans="1:10" ht="15">
      <c r="A17" s="159" t="s">
        <v>95</v>
      </c>
      <c r="B17" s="142" t="s">
        <v>96</v>
      </c>
      <c r="C17" s="160">
        <v>0</v>
      </c>
      <c r="D17" s="161">
        <v>0</v>
      </c>
      <c r="E17" s="161">
        <v>0</v>
      </c>
      <c r="F17" s="161">
        <v>0</v>
      </c>
      <c r="G17" s="161">
        <v>0</v>
      </c>
      <c r="H17" s="161">
        <v>0</v>
      </c>
      <c r="I17" s="157">
        <f>H17-D17</f>
        <v>0</v>
      </c>
      <c r="J17" s="162" t="str">
        <f>IF(D17=0,"********",I17/D17)</f>
        <v>********</v>
      </c>
    </row>
    <row r="18" spans="1:10" ht="15">
      <c r="A18" s="163" t="s">
        <v>26</v>
      </c>
      <c r="B18" s="164"/>
      <c r="C18" s="165">
        <f aca="true" t="shared" si="1" ref="C18:I18">SUBTOTAL(9,C$14:C$17)</f>
        <v>0</v>
      </c>
      <c r="D18" s="165">
        <f t="shared" si="1"/>
        <v>0</v>
      </c>
      <c r="E18" s="165">
        <f t="shared" si="1"/>
        <v>0</v>
      </c>
      <c r="F18" s="165">
        <f t="shared" si="1"/>
        <v>0</v>
      </c>
      <c r="G18" s="165">
        <f t="shared" si="1"/>
        <v>0</v>
      </c>
      <c r="H18" s="165">
        <f t="shared" si="1"/>
        <v>0</v>
      </c>
      <c r="I18" s="165">
        <f t="shared" si="1"/>
        <v>0</v>
      </c>
      <c r="J18" s="166" t="str">
        <f>IF(D18=0,"********",I18/D18)</f>
        <v>********</v>
      </c>
    </row>
    <row r="19" spans="1:10" ht="15">
      <c r="A19" s="159"/>
      <c r="B19" s="142"/>
      <c r="C19" s="167"/>
      <c r="D19" s="157"/>
      <c r="E19" s="157"/>
      <c r="F19" s="157"/>
      <c r="G19" s="157"/>
      <c r="H19" s="157"/>
      <c r="I19" s="157"/>
      <c r="J19" s="162"/>
    </row>
    <row r="20" spans="1:10" ht="15.75" thickBot="1">
      <c r="A20" s="170"/>
      <c r="B20" s="142"/>
      <c r="C20" s="157"/>
      <c r="D20" s="157"/>
      <c r="E20" s="157"/>
      <c r="F20" s="157"/>
      <c r="G20" s="157"/>
      <c r="H20" s="157"/>
      <c r="I20" s="171"/>
      <c r="J20" s="162"/>
    </row>
    <row r="21" spans="1:10" ht="15.75" thickTop="1">
      <c r="A21" s="172"/>
      <c r="B21" s="173"/>
      <c r="C21" s="174"/>
      <c r="D21" s="174"/>
      <c r="E21" s="174"/>
      <c r="F21" s="174"/>
      <c r="G21" s="174"/>
      <c r="H21" s="174"/>
      <c r="I21" s="174"/>
      <c r="J21" s="175"/>
    </row>
    <row r="22" spans="1:10" ht="15">
      <c r="A22" s="170" t="s">
        <v>67</v>
      </c>
      <c r="B22" s="142"/>
      <c r="C22" s="157">
        <f aca="true" t="shared" si="2" ref="C22:I22">SUBTOTAL(9,C9:C18)</f>
        <v>5977.79</v>
      </c>
      <c r="D22" s="157">
        <f>SUBTOTAL(9,D9:D18)</f>
        <v>5500</v>
      </c>
      <c r="E22" s="157">
        <f t="shared" si="2"/>
        <v>1400</v>
      </c>
      <c r="F22" s="157">
        <f t="shared" si="2"/>
        <v>5500</v>
      </c>
      <c r="G22" s="157">
        <f t="shared" si="2"/>
        <v>5500</v>
      </c>
      <c r="H22" s="157">
        <f t="shared" si="2"/>
        <v>5500</v>
      </c>
      <c r="I22" s="157">
        <f t="shared" si="2"/>
        <v>0</v>
      </c>
      <c r="J22" s="162">
        <f>IF(D22=0,"********",I22/D22)</f>
        <v>0</v>
      </c>
    </row>
    <row r="23" spans="1:10" ht="15">
      <c r="A23" s="148"/>
      <c r="B23" s="142"/>
      <c r="C23" s="157"/>
      <c r="D23" s="157"/>
      <c r="E23" s="157"/>
      <c r="F23" s="157"/>
      <c r="G23" s="157"/>
      <c r="H23" s="157"/>
      <c r="I23" s="157"/>
      <c r="J23" s="158"/>
    </row>
    <row r="24" spans="1:10" ht="15">
      <c r="A24" s="148"/>
      <c r="B24" s="142"/>
      <c r="C24" s="157"/>
      <c r="D24" s="157"/>
      <c r="E24" s="157"/>
      <c r="F24" s="157"/>
      <c r="G24" s="157"/>
      <c r="H24" s="157"/>
      <c r="I24" s="157"/>
      <c r="J24" s="158"/>
    </row>
    <row r="25" spans="1:10" ht="15">
      <c r="A25" s="155" t="s">
        <v>68</v>
      </c>
      <c r="B25" s="142"/>
      <c r="C25" s="157"/>
      <c r="D25" s="157"/>
      <c r="E25" s="157"/>
      <c r="F25" s="157"/>
      <c r="G25" s="157"/>
      <c r="H25" s="157"/>
      <c r="I25" s="157"/>
      <c r="J25" s="158"/>
    </row>
    <row r="26" spans="1:10" ht="15">
      <c r="A26" s="159" t="s">
        <v>175</v>
      </c>
      <c r="B26" s="142" t="s">
        <v>176</v>
      </c>
      <c r="C26" s="161">
        <v>0</v>
      </c>
      <c r="D26" s="161">
        <v>0</v>
      </c>
      <c r="E26" s="161">
        <v>0</v>
      </c>
      <c r="F26" s="161">
        <v>0</v>
      </c>
      <c r="G26" s="161">
        <v>0</v>
      </c>
      <c r="H26" s="161">
        <v>0</v>
      </c>
      <c r="I26" s="157">
        <f>H26-D26</f>
        <v>0</v>
      </c>
      <c r="J26" s="162" t="str">
        <f>IF(D26=0,"********",I26/D26)</f>
        <v>********</v>
      </c>
    </row>
    <row r="27" spans="1:10" ht="15">
      <c r="A27" s="159" t="s">
        <v>177</v>
      </c>
      <c r="B27" s="142" t="s">
        <v>176</v>
      </c>
      <c r="C27" s="161">
        <v>0</v>
      </c>
      <c r="D27" s="161">
        <v>0</v>
      </c>
      <c r="E27" s="161">
        <v>0</v>
      </c>
      <c r="F27" s="161">
        <v>0</v>
      </c>
      <c r="G27" s="161">
        <v>0</v>
      </c>
      <c r="H27" s="161">
        <v>0</v>
      </c>
      <c r="I27" s="157">
        <f>H27-D27</f>
        <v>0</v>
      </c>
      <c r="J27" s="162" t="str">
        <f>IF(D27=0,"********",I27/D27)</f>
        <v>********</v>
      </c>
    </row>
    <row r="28" spans="1:10" ht="15">
      <c r="A28" s="159" t="s">
        <v>97</v>
      </c>
      <c r="B28" s="142" t="s">
        <v>98</v>
      </c>
      <c r="C28" s="161">
        <v>122</v>
      </c>
      <c r="D28" s="161">
        <v>300</v>
      </c>
      <c r="E28" s="161">
        <v>892.78</v>
      </c>
      <c r="F28" s="161">
        <v>150</v>
      </c>
      <c r="G28" s="161">
        <v>150</v>
      </c>
      <c r="H28" s="161">
        <v>150</v>
      </c>
      <c r="I28" s="168">
        <f>H28-D28</f>
        <v>-150</v>
      </c>
      <c r="J28" s="169">
        <f>IF(D28=0,"********",I28/D28)</f>
        <v>-0.5</v>
      </c>
    </row>
    <row r="29" spans="1:10" ht="15">
      <c r="A29" s="159" t="s">
        <v>178</v>
      </c>
      <c r="B29" s="142" t="s">
        <v>179</v>
      </c>
      <c r="C29" s="161">
        <v>0</v>
      </c>
      <c r="D29" s="161">
        <v>0</v>
      </c>
      <c r="E29" s="161">
        <v>0</v>
      </c>
      <c r="F29" s="161">
        <v>0</v>
      </c>
      <c r="G29" s="161">
        <v>0</v>
      </c>
      <c r="H29" s="161">
        <v>0</v>
      </c>
      <c r="I29" s="157">
        <f>H29-D29</f>
        <v>0</v>
      </c>
      <c r="J29" s="162" t="str">
        <f>IF(D29=0,"********",I29/D29)</f>
        <v>********</v>
      </c>
    </row>
    <row r="30" spans="1:10" ht="15">
      <c r="A30" s="159" t="s">
        <v>180</v>
      </c>
      <c r="B30" s="142" t="s">
        <v>99</v>
      </c>
      <c r="C30" s="161">
        <v>0</v>
      </c>
      <c r="D30" s="161">
        <v>0</v>
      </c>
      <c r="E30" s="161">
        <v>0</v>
      </c>
      <c r="F30" s="161">
        <v>0</v>
      </c>
      <c r="G30" s="161">
        <v>0</v>
      </c>
      <c r="H30" s="161">
        <v>0</v>
      </c>
      <c r="I30" s="157">
        <f>H30-D30</f>
        <v>0</v>
      </c>
      <c r="J30" s="162" t="str">
        <f>IF(D30=0,"********",I30/D30)</f>
        <v>********</v>
      </c>
    </row>
    <row r="31" spans="1:10" ht="15.75" thickBot="1">
      <c r="A31" s="170"/>
      <c r="B31" s="142"/>
      <c r="C31" s="157"/>
      <c r="D31" s="157"/>
      <c r="E31" s="157"/>
      <c r="F31" s="157"/>
      <c r="G31" s="157"/>
      <c r="H31" s="157"/>
      <c r="I31" s="157"/>
      <c r="J31" s="158"/>
    </row>
    <row r="32" spans="1:10" ht="15.75" thickTop="1">
      <c r="A32" s="172"/>
      <c r="B32" s="173"/>
      <c r="C32" s="174"/>
      <c r="D32" s="174"/>
      <c r="E32" s="174"/>
      <c r="F32" s="174"/>
      <c r="G32" s="174"/>
      <c r="H32" s="174"/>
      <c r="I32" s="174"/>
      <c r="J32" s="175"/>
    </row>
    <row r="33" spans="1:10" ht="15">
      <c r="A33" s="170" t="s">
        <v>84</v>
      </c>
      <c r="B33" s="142"/>
      <c r="C33" s="157">
        <f aca="true" t="shared" si="3" ref="C33:I33">SUBTOTAL(9,C26:C30)</f>
        <v>122</v>
      </c>
      <c r="D33" s="157">
        <f>SUBTOTAL(9,D26:D30)</f>
        <v>300</v>
      </c>
      <c r="E33" s="157">
        <f t="shared" si="3"/>
        <v>892.78</v>
      </c>
      <c r="F33" s="157">
        <f t="shared" si="3"/>
        <v>150</v>
      </c>
      <c r="G33" s="157">
        <f t="shared" si="3"/>
        <v>150</v>
      </c>
      <c r="H33" s="157">
        <f t="shared" si="3"/>
        <v>150</v>
      </c>
      <c r="I33" s="157">
        <f t="shared" si="3"/>
        <v>-150</v>
      </c>
      <c r="J33" s="162">
        <f>IF(D33=0,"********",I33/D33)</f>
        <v>-0.5</v>
      </c>
    </row>
  </sheetData>
  <sheetProtection sheet="1" objects="1" scenarios="1"/>
  <printOptions horizontalCentered="1"/>
  <pageMargins left="0.75" right="0.75" top="1" bottom="1" header="0.5" footer="0.5"/>
  <pageSetup blackAndWhite="1" fitToHeight="0" fitToWidth="1" horizontalDpi="300" verticalDpi="300" orientation="portrait" scale="96" r:id="rId1"/>
  <headerFooter alignWithMargins="0">
    <oddHeader>&amp;CPage &amp;P of &amp;N</oddHeader>
    <oddFooter>&amp;L&amp;A Fund&amp;R&amp;D: 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8">
    <pageSetUpPr fitToPage="1"/>
  </sheetPr>
  <dimension ref="A1:J19"/>
  <sheetViews>
    <sheetView showGridLines="0" zoomScalePageLayoutView="0" workbookViewId="0" topLeftCell="A2">
      <selection activeCell="A19" sqref="A19"/>
    </sheetView>
  </sheetViews>
  <sheetFormatPr defaultColWidth="13.83203125" defaultRowHeight="11.25"/>
  <cols>
    <col min="1" max="1" width="25" style="1" customWidth="1"/>
    <col min="2" max="4" width="13.83203125" style="2" customWidth="1"/>
    <col min="5" max="5" width="0" style="2" hidden="1" customWidth="1"/>
    <col min="6" max="6" width="13.83203125" style="2" customWidth="1"/>
    <col min="7" max="7" width="15.33203125" style="2" bestFit="1" customWidth="1"/>
    <col min="8" max="9" width="13.83203125" style="2" customWidth="1"/>
    <col min="10" max="10" width="13.83203125" style="3" customWidth="1"/>
    <col min="11" max="16384" width="13.83203125" style="1" customWidth="1"/>
  </cols>
  <sheetData>
    <row r="1" spans="1:10" ht="22.5">
      <c r="A1" s="134" t="str">
        <f>BdgtYear&amp;" BUDGET FOR THE "&amp;MType&amp;" OF "&amp;TName</f>
        <v>2014 BUDGET FOR THE TOWN OF CATSKILL</v>
      </c>
      <c r="B1" s="135"/>
      <c r="C1" s="136"/>
      <c r="D1" s="135"/>
      <c r="E1" s="136"/>
      <c r="F1" s="136"/>
      <c r="G1" s="136"/>
      <c r="H1" s="136"/>
      <c r="I1" s="135"/>
      <c r="J1" s="137"/>
    </row>
    <row r="2" spans="1:10" ht="20.25">
      <c r="A2" s="138" t="s">
        <v>414</v>
      </c>
      <c r="B2" s="135"/>
      <c r="C2" s="136"/>
      <c r="D2" s="135"/>
      <c r="E2" s="136"/>
      <c r="F2" s="136"/>
      <c r="G2" s="136"/>
      <c r="H2" s="136"/>
      <c r="I2" s="136"/>
      <c r="J2" s="139"/>
    </row>
    <row r="3" spans="1:10" ht="15">
      <c r="A3" s="140"/>
      <c r="B3" s="141"/>
      <c r="C3" s="142"/>
      <c r="D3" s="142"/>
      <c r="E3" s="142"/>
      <c r="F3" s="142"/>
      <c r="G3" s="142"/>
      <c r="H3" s="142"/>
      <c r="I3" s="143" t="s">
        <v>1</v>
      </c>
      <c r="J3" s="144">
        <v>3</v>
      </c>
    </row>
    <row r="4" spans="1:10" ht="15">
      <c r="A4" s="145"/>
      <c r="B4" s="141"/>
      <c r="C4" s="142"/>
      <c r="D4" s="146"/>
      <c r="E4" s="142"/>
      <c r="F4" s="142"/>
      <c r="G4" s="142"/>
      <c r="H4" s="142"/>
      <c r="I4" s="142"/>
      <c r="J4" s="147"/>
    </row>
    <row r="5" spans="1:10" ht="15">
      <c r="A5" s="148"/>
      <c r="B5" s="145"/>
      <c r="C5" s="142" t="s">
        <v>2</v>
      </c>
      <c r="D5" s="142" t="s">
        <v>3</v>
      </c>
      <c r="E5" s="142" t="s">
        <v>4</v>
      </c>
      <c r="F5" s="142" t="s">
        <v>5</v>
      </c>
      <c r="G5" s="142" t="s">
        <v>6</v>
      </c>
      <c r="H5" s="142" t="s">
        <v>7</v>
      </c>
      <c r="I5" s="142" t="s">
        <v>8</v>
      </c>
      <c r="J5" s="147" t="s">
        <v>9</v>
      </c>
    </row>
    <row r="6" spans="1:10" ht="15">
      <c r="A6" s="149"/>
      <c r="B6" s="150" t="s">
        <v>10</v>
      </c>
      <c r="C6" s="142" t="s">
        <v>4</v>
      </c>
      <c r="D6" s="142" t="s">
        <v>11</v>
      </c>
      <c r="E6" s="142" t="s">
        <v>12</v>
      </c>
      <c r="F6" s="142" t="s">
        <v>13</v>
      </c>
      <c r="G6" s="142" t="s">
        <v>13</v>
      </c>
      <c r="H6" s="142" t="s">
        <v>13</v>
      </c>
      <c r="I6" s="142" t="s">
        <v>14</v>
      </c>
      <c r="J6" s="147" t="s">
        <v>14</v>
      </c>
    </row>
    <row r="7" spans="1:10" ht="15.75" thickBot="1">
      <c r="A7" s="151" t="s">
        <v>15</v>
      </c>
      <c r="B7" s="152" t="s">
        <v>16</v>
      </c>
      <c r="C7" s="153">
        <f>BdgtYear-2</f>
        <v>2012</v>
      </c>
      <c r="D7" s="153">
        <f>BdgtYear-1</f>
        <v>2013</v>
      </c>
      <c r="E7" s="153">
        <f>BdgtYear-1</f>
        <v>2013</v>
      </c>
      <c r="F7" s="153">
        <f>BdgtYear</f>
        <v>2014</v>
      </c>
      <c r="G7" s="153">
        <f>BdgtYear</f>
        <v>2014</v>
      </c>
      <c r="H7" s="153">
        <f>BdgtYear</f>
        <v>2014</v>
      </c>
      <c r="I7" s="153">
        <f>BdgtYear-1</f>
        <v>2013</v>
      </c>
      <c r="J7" s="154">
        <f>BdgtYear-1</f>
        <v>2013</v>
      </c>
    </row>
    <row r="8" spans="1:10" ht="15">
      <c r="A8" s="155" t="s">
        <v>17</v>
      </c>
      <c r="B8" s="142"/>
      <c r="C8" s="156"/>
      <c r="D8" s="157"/>
      <c r="E8" s="157"/>
      <c r="F8" s="157"/>
      <c r="G8" s="157"/>
      <c r="H8" s="157"/>
      <c r="I8" s="157"/>
      <c r="J8" s="158"/>
    </row>
    <row r="9" spans="1:10" ht="15">
      <c r="A9" s="159" t="s">
        <v>156</v>
      </c>
      <c r="B9" s="142" t="s">
        <v>415</v>
      </c>
      <c r="C9" s="160">
        <v>0</v>
      </c>
      <c r="D9" s="161">
        <v>0</v>
      </c>
      <c r="E9" s="161">
        <v>0</v>
      </c>
      <c r="F9" s="161">
        <v>0</v>
      </c>
      <c r="G9" s="161">
        <v>0</v>
      </c>
      <c r="H9" s="161">
        <v>0</v>
      </c>
      <c r="I9" s="157">
        <f>H9-D9</f>
        <v>0</v>
      </c>
      <c r="J9" s="162" t="str">
        <f>IF(D9=0,"********",I9/D9)</f>
        <v>********</v>
      </c>
    </row>
    <row r="10" spans="1:10" ht="15">
      <c r="A10" s="159" t="s">
        <v>156</v>
      </c>
      <c r="B10" s="142" t="s">
        <v>415</v>
      </c>
      <c r="C10" s="160">
        <v>5000</v>
      </c>
      <c r="D10" s="161">
        <v>5000</v>
      </c>
      <c r="E10" s="161">
        <v>0</v>
      </c>
      <c r="F10" s="161">
        <v>5000</v>
      </c>
      <c r="G10" s="161">
        <v>5000</v>
      </c>
      <c r="H10" s="161">
        <v>5000</v>
      </c>
      <c r="I10" s="168">
        <f>H10-D10</f>
        <v>0</v>
      </c>
      <c r="J10" s="169">
        <f>IF(D10=0,"********",I10/D10)</f>
        <v>0</v>
      </c>
    </row>
    <row r="11" spans="1:10" ht="15.75" thickBot="1">
      <c r="A11" s="170"/>
      <c r="B11" s="142"/>
      <c r="C11" s="157"/>
      <c r="D11" s="157"/>
      <c r="E11" s="157"/>
      <c r="F11" s="157"/>
      <c r="G11" s="157"/>
      <c r="H11" s="157"/>
      <c r="I11" s="171"/>
      <c r="J11" s="162"/>
    </row>
    <row r="12" spans="1:10" ht="15.75" thickTop="1">
      <c r="A12" s="172"/>
      <c r="B12" s="173"/>
      <c r="C12" s="174"/>
      <c r="D12" s="174"/>
      <c r="E12" s="174"/>
      <c r="F12" s="174"/>
      <c r="G12" s="174"/>
      <c r="H12" s="174"/>
      <c r="I12" s="174"/>
      <c r="J12" s="175"/>
    </row>
    <row r="13" spans="1:10" ht="15">
      <c r="A13" s="170" t="s">
        <v>67</v>
      </c>
      <c r="B13" s="142"/>
      <c r="C13" s="157">
        <f aca="true" t="shared" si="0" ref="C13:I13">SUBTOTAL(9,C9:C10)</f>
        <v>5000</v>
      </c>
      <c r="D13" s="157">
        <f>SUBTOTAL(9,D9:D10)</f>
        <v>5000</v>
      </c>
      <c r="E13" s="157">
        <f t="shared" si="0"/>
        <v>0</v>
      </c>
      <c r="F13" s="157">
        <f t="shared" si="0"/>
        <v>5000</v>
      </c>
      <c r="G13" s="157">
        <f t="shared" si="0"/>
        <v>5000</v>
      </c>
      <c r="H13" s="157">
        <f t="shared" si="0"/>
        <v>5000</v>
      </c>
      <c r="I13" s="157">
        <f t="shared" si="0"/>
        <v>0</v>
      </c>
      <c r="J13" s="162">
        <f>IF(D13=0,"********",I13/D13)</f>
        <v>0</v>
      </c>
    </row>
    <row r="14" spans="1:10" ht="15">
      <c r="A14" s="148"/>
      <c r="B14" s="142"/>
      <c r="C14" s="157"/>
      <c r="D14" s="157"/>
      <c r="E14" s="157"/>
      <c r="F14" s="157"/>
      <c r="G14" s="157"/>
      <c r="H14" s="157"/>
      <c r="I14" s="157"/>
      <c r="J14" s="158"/>
    </row>
    <row r="15" spans="1:10" ht="15">
      <c r="A15" s="148"/>
      <c r="B15" s="142"/>
      <c r="C15" s="157"/>
      <c r="D15" s="157"/>
      <c r="E15" s="157"/>
      <c r="F15" s="157"/>
      <c r="G15" s="157"/>
      <c r="H15" s="157"/>
      <c r="I15" s="157"/>
      <c r="J15" s="158"/>
    </row>
    <row r="16" spans="1:10" ht="15">
      <c r="A16" s="155" t="s">
        <v>68</v>
      </c>
      <c r="B16" s="142"/>
      <c r="C16" s="157"/>
      <c r="D16" s="157"/>
      <c r="E16" s="157"/>
      <c r="F16" s="157"/>
      <c r="G16" s="157"/>
      <c r="H16" s="157"/>
      <c r="I16" s="157"/>
      <c r="J16" s="158"/>
    </row>
    <row r="17" spans="1:10" ht="15.75" thickBot="1">
      <c r="A17" s="170"/>
      <c r="B17" s="142"/>
      <c r="C17" s="157"/>
      <c r="D17" s="157"/>
      <c r="E17" s="157"/>
      <c r="F17" s="157"/>
      <c r="G17" s="157"/>
      <c r="H17" s="157"/>
      <c r="I17" s="157"/>
      <c r="J17" s="158"/>
    </row>
    <row r="18" spans="1:10" ht="15.75" thickTop="1">
      <c r="A18" s="172"/>
      <c r="B18" s="173"/>
      <c r="C18" s="174"/>
      <c r="D18" s="174"/>
      <c r="E18" s="174"/>
      <c r="F18" s="174"/>
      <c r="G18" s="174"/>
      <c r="H18" s="174"/>
      <c r="I18" s="174"/>
      <c r="J18" s="175"/>
    </row>
    <row r="19" spans="1:10" ht="15">
      <c r="A19" s="170" t="s">
        <v>84</v>
      </c>
      <c r="B19" s="142"/>
      <c r="C19" s="161">
        <f aca="true" t="shared" si="1" ref="C19:I19">SUBTOTAL(9,C17:C17)</f>
        <v>0</v>
      </c>
      <c r="D19" s="161">
        <f>SUBTOTAL(9,D17:D17)</f>
        <v>0</v>
      </c>
      <c r="E19" s="161">
        <f t="shared" si="1"/>
        <v>0</v>
      </c>
      <c r="F19" s="161">
        <f t="shared" si="1"/>
        <v>0</v>
      </c>
      <c r="G19" s="161">
        <f t="shared" si="1"/>
        <v>0</v>
      </c>
      <c r="H19" s="161">
        <f t="shared" si="1"/>
        <v>0</v>
      </c>
      <c r="I19" s="157">
        <f t="shared" si="1"/>
        <v>0</v>
      </c>
      <c r="J19" s="162" t="str">
        <f>IF(D19=0,"********",I19/D19)</f>
        <v>********</v>
      </c>
    </row>
  </sheetData>
  <sheetProtection sheet="1" objects="1" scenarios="1"/>
  <printOptions horizontalCentered="1"/>
  <pageMargins left="0.75" right="0.75" top="1" bottom="1" header="0.5" footer="0.5"/>
  <pageSetup blackAndWhite="1" fitToHeight="0" fitToWidth="1" horizontalDpi="300" verticalDpi="300" orientation="portrait" scale="89" r:id="rId1"/>
  <headerFooter alignWithMargins="0">
    <oddHeader>&amp;CPage &amp;P of &amp;N</oddHeader>
    <oddFooter>&amp;L&amp;A Fund&amp;R&amp;D: 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9">
    <pageSetUpPr fitToPage="1"/>
  </sheetPr>
  <dimension ref="A1:J19"/>
  <sheetViews>
    <sheetView showGridLines="0" zoomScalePageLayoutView="0" workbookViewId="0" topLeftCell="A1">
      <selection activeCell="A19" sqref="A19"/>
    </sheetView>
  </sheetViews>
  <sheetFormatPr defaultColWidth="13.83203125" defaultRowHeight="11.25"/>
  <cols>
    <col min="1" max="1" width="25" style="1" customWidth="1"/>
    <col min="2" max="4" width="13.83203125" style="2" customWidth="1"/>
    <col min="5" max="5" width="0" style="2" hidden="1" customWidth="1"/>
    <col min="6" max="6" width="13.83203125" style="2" customWidth="1"/>
    <col min="7" max="7" width="15.33203125" style="2" bestFit="1" customWidth="1"/>
    <col min="8" max="9" width="13.83203125" style="2" customWidth="1"/>
    <col min="10" max="10" width="13.83203125" style="3" customWidth="1"/>
    <col min="11" max="16384" width="13.83203125" style="1" customWidth="1"/>
  </cols>
  <sheetData>
    <row r="1" spans="1:10" ht="22.5">
      <c r="A1" s="134" t="str">
        <f>BdgtYear&amp;" BUDGET FOR THE "&amp;MType&amp;" OF "&amp;TName</f>
        <v>2014 BUDGET FOR THE TOWN OF CATSKILL</v>
      </c>
      <c r="B1" s="135"/>
      <c r="C1" s="136"/>
      <c r="D1" s="135"/>
      <c r="E1" s="136"/>
      <c r="F1" s="136"/>
      <c r="G1" s="136"/>
      <c r="H1" s="136"/>
      <c r="I1" s="135"/>
      <c r="J1" s="137"/>
    </row>
    <row r="2" spans="1:10" ht="20.25">
      <c r="A2" s="138" t="s">
        <v>416</v>
      </c>
      <c r="B2" s="135"/>
      <c r="C2" s="136"/>
      <c r="D2" s="135"/>
      <c r="E2" s="136"/>
      <c r="F2" s="136"/>
      <c r="G2" s="136"/>
      <c r="H2" s="136"/>
      <c r="I2" s="136"/>
      <c r="J2" s="139"/>
    </row>
    <row r="3" spans="1:10" ht="15">
      <c r="A3" s="140"/>
      <c r="B3" s="141"/>
      <c r="C3" s="142"/>
      <c r="D3" s="142"/>
      <c r="E3" s="142"/>
      <c r="F3" s="142"/>
      <c r="G3" s="142"/>
      <c r="H3" s="142"/>
      <c r="I3" s="143" t="s">
        <v>1</v>
      </c>
      <c r="J3" s="144">
        <v>3</v>
      </c>
    </row>
    <row r="4" spans="1:10" ht="15">
      <c r="A4" s="145"/>
      <c r="B4" s="141"/>
      <c r="C4" s="142"/>
      <c r="D4" s="146"/>
      <c r="E4" s="142"/>
      <c r="F4" s="142"/>
      <c r="G4" s="142"/>
      <c r="H4" s="142"/>
      <c r="I4" s="142"/>
      <c r="J4" s="147"/>
    </row>
    <row r="5" spans="1:10" ht="15">
      <c r="A5" s="148"/>
      <c r="B5" s="145"/>
      <c r="C5" s="142" t="s">
        <v>2</v>
      </c>
      <c r="D5" s="142" t="s">
        <v>3</v>
      </c>
      <c r="E5" s="142" t="s">
        <v>4</v>
      </c>
      <c r="F5" s="142" t="s">
        <v>5</v>
      </c>
      <c r="G5" s="142" t="s">
        <v>6</v>
      </c>
      <c r="H5" s="142" t="s">
        <v>7</v>
      </c>
      <c r="I5" s="142" t="s">
        <v>8</v>
      </c>
      <c r="J5" s="147" t="s">
        <v>9</v>
      </c>
    </row>
    <row r="6" spans="1:10" ht="15">
      <c r="A6" s="149"/>
      <c r="B6" s="150" t="s">
        <v>10</v>
      </c>
      <c r="C6" s="142" t="s">
        <v>4</v>
      </c>
      <c r="D6" s="142" t="s">
        <v>11</v>
      </c>
      <c r="E6" s="142" t="s">
        <v>12</v>
      </c>
      <c r="F6" s="142" t="s">
        <v>13</v>
      </c>
      <c r="G6" s="142" t="s">
        <v>13</v>
      </c>
      <c r="H6" s="142" t="s">
        <v>13</v>
      </c>
      <c r="I6" s="142" t="s">
        <v>14</v>
      </c>
      <c r="J6" s="147" t="s">
        <v>14</v>
      </c>
    </row>
    <row r="7" spans="1:10" ht="15.75" thickBot="1">
      <c r="A7" s="151" t="s">
        <v>15</v>
      </c>
      <c r="B7" s="152" t="s">
        <v>16</v>
      </c>
      <c r="C7" s="153">
        <f>BdgtYear-2</f>
        <v>2012</v>
      </c>
      <c r="D7" s="153">
        <f>BdgtYear-1</f>
        <v>2013</v>
      </c>
      <c r="E7" s="153">
        <f>BdgtYear-1</f>
        <v>2013</v>
      </c>
      <c r="F7" s="153">
        <f>BdgtYear</f>
        <v>2014</v>
      </c>
      <c r="G7" s="153">
        <f>BdgtYear</f>
        <v>2014</v>
      </c>
      <c r="H7" s="153">
        <f>BdgtYear</f>
        <v>2014</v>
      </c>
      <c r="I7" s="153">
        <f>BdgtYear-1</f>
        <v>2013</v>
      </c>
      <c r="J7" s="154">
        <f>BdgtYear-1</f>
        <v>2013</v>
      </c>
    </row>
    <row r="8" spans="1:10" ht="15">
      <c r="A8" s="155" t="s">
        <v>17</v>
      </c>
      <c r="B8" s="142"/>
      <c r="C8" s="156"/>
      <c r="D8" s="157"/>
      <c r="E8" s="157"/>
      <c r="F8" s="157"/>
      <c r="G8" s="157"/>
      <c r="H8" s="157"/>
      <c r="I8" s="157"/>
      <c r="J8" s="158"/>
    </row>
    <row r="9" spans="1:10" ht="15">
      <c r="A9" s="159" t="s">
        <v>157</v>
      </c>
      <c r="B9" s="142" t="s">
        <v>417</v>
      </c>
      <c r="C9" s="160">
        <v>0</v>
      </c>
      <c r="D9" s="161">
        <v>0</v>
      </c>
      <c r="E9" s="161">
        <v>0</v>
      </c>
      <c r="F9" s="161"/>
      <c r="G9" s="161">
        <v>0</v>
      </c>
      <c r="H9" s="161">
        <v>0</v>
      </c>
      <c r="I9" s="157">
        <f>H9-D9</f>
        <v>0</v>
      </c>
      <c r="J9" s="162" t="str">
        <f>IF(D9=0,"********",I9/D9)</f>
        <v>********</v>
      </c>
    </row>
    <row r="10" spans="1:10" ht="15">
      <c r="A10" s="159" t="s">
        <v>157</v>
      </c>
      <c r="B10" s="142" t="s">
        <v>417</v>
      </c>
      <c r="C10" s="160">
        <v>108987</v>
      </c>
      <c r="D10" s="161">
        <v>108987</v>
      </c>
      <c r="E10" s="161">
        <v>72925</v>
      </c>
      <c r="F10" s="161">
        <v>108987</v>
      </c>
      <c r="G10" s="161">
        <v>108987</v>
      </c>
      <c r="H10" s="161">
        <v>108987</v>
      </c>
      <c r="I10" s="168">
        <f>H10-D10</f>
        <v>0</v>
      </c>
      <c r="J10" s="169">
        <f>IF(D10=0,"********",I10/D10)</f>
        <v>0</v>
      </c>
    </row>
    <row r="11" spans="1:10" ht="15.75" thickBot="1">
      <c r="A11" s="170"/>
      <c r="B11" s="142"/>
      <c r="C11" s="157"/>
      <c r="D11" s="157"/>
      <c r="E11" s="157"/>
      <c r="F11" s="157"/>
      <c r="G11" s="157"/>
      <c r="H11" s="157"/>
      <c r="I11" s="171"/>
      <c r="J11" s="162"/>
    </row>
    <row r="12" spans="1:10" ht="15.75" thickTop="1">
      <c r="A12" s="172"/>
      <c r="B12" s="173"/>
      <c r="C12" s="174"/>
      <c r="D12" s="174"/>
      <c r="E12" s="174"/>
      <c r="F12" s="174"/>
      <c r="G12" s="174"/>
      <c r="H12" s="174"/>
      <c r="I12" s="174"/>
      <c r="J12" s="175"/>
    </row>
    <row r="13" spans="1:10" ht="15">
      <c r="A13" s="170" t="s">
        <v>67</v>
      </c>
      <c r="B13" s="142"/>
      <c r="C13" s="157">
        <f aca="true" t="shared" si="0" ref="C13:I13">SUBTOTAL(9,C9:C10)</f>
        <v>108987</v>
      </c>
      <c r="D13" s="157">
        <f>SUBTOTAL(9,D9:D10)</f>
        <v>108987</v>
      </c>
      <c r="E13" s="157">
        <f t="shared" si="0"/>
        <v>72925</v>
      </c>
      <c r="F13" s="157">
        <f t="shared" si="0"/>
        <v>108987</v>
      </c>
      <c r="G13" s="157">
        <f t="shared" si="0"/>
        <v>108987</v>
      </c>
      <c r="H13" s="157">
        <f t="shared" si="0"/>
        <v>108987</v>
      </c>
      <c r="I13" s="157">
        <f t="shared" si="0"/>
        <v>0</v>
      </c>
      <c r="J13" s="162">
        <f>IF(D13=0,"********",I13/D13)</f>
        <v>0</v>
      </c>
    </row>
    <row r="14" spans="1:10" ht="15">
      <c r="A14" s="148"/>
      <c r="B14" s="142"/>
      <c r="C14" s="157"/>
      <c r="D14" s="157"/>
      <c r="E14" s="157"/>
      <c r="F14" s="157"/>
      <c r="G14" s="157"/>
      <c r="H14" s="157"/>
      <c r="I14" s="157"/>
      <c r="J14" s="158"/>
    </row>
    <row r="15" spans="1:10" ht="15">
      <c r="A15" s="148"/>
      <c r="B15" s="142"/>
      <c r="C15" s="157"/>
      <c r="D15" s="157"/>
      <c r="E15" s="157"/>
      <c r="F15" s="157"/>
      <c r="G15" s="157"/>
      <c r="H15" s="157"/>
      <c r="I15" s="157"/>
      <c r="J15" s="158"/>
    </row>
    <row r="16" spans="1:10" ht="15">
      <c r="A16" s="155" t="s">
        <v>68</v>
      </c>
      <c r="B16" s="142"/>
      <c r="C16" s="157"/>
      <c r="D16" s="157"/>
      <c r="E16" s="157"/>
      <c r="F16" s="157"/>
      <c r="G16" s="157"/>
      <c r="H16" s="157"/>
      <c r="I16" s="157"/>
      <c r="J16" s="158"/>
    </row>
    <row r="17" spans="1:10" ht="15.75" thickBot="1">
      <c r="A17" s="170"/>
      <c r="B17" s="142"/>
      <c r="C17" s="157"/>
      <c r="D17" s="157"/>
      <c r="E17" s="157"/>
      <c r="F17" s="157"/>
      <c r="G17" s="157"/>
      <c r="H17" s="157"/>
      <c r="I17" s="157"/>
      <c r="J17" s="158"/>
    </row>
    <row r="18" spans="1:10" ht="15.75" thickTop="1">
      <c r="A18" s="172"/>
      <c r="B18" s="173"/>
      <c r="C18" s="174"/>
      <c r="D18" s="174"/>
      <c r="E18" s="174"/>
      <c r="F18" s="174"/>
      <c r="G18" s="174"/>
      <c r="H18" s="174"/>
      <c r="I18" s="174"/>
      <c r="J18" s="175"/>
    </row>
    <row r="19" spans="1:10" ht="15">
      <c r="A19" s="170" t="s">
        <v>84</v>
      </c>
      <c r="B19" s="142"/>
      <c r="C19" s="161">
        <f aca="true" t="shared" si="1" ref="C19:I19">SUBTOTAL(9,C17:C17)</f>
        <v>0</v>
      </c>
      <c r="D19" s="161">
        <f>SUBTOTAL(9,D17:D17)</f>
        <v>0</v>
      </c>
      <c r="E19" s="161">
        <f t="shared" si="1"/>
        <v>0</v>
      </c>
      <c r="F19" s="161">
        <f t="shared" si="1"/>
        <v>0</v>
      </c>
      <c r="G19" s="161">
        <f t="shared" si="1"/>
        <v>0</v>
      </c>
      <c r="H19" s="161">
        <f t="shared" si="1"/>
        <v>0</v>
      </c>
      <c r="I19" s="157">
        <f t="shared" si="1"/>
        <v>0</v>
      </c>
      <c r="J19" s="162" t="str">
        <f>IF(D19=0,"********",I19/D19)</f>
        <v>********</v>
      </c>
    </row>
  </sheetData>
  <sheetProtection sheet="1" objects="1" scenarios="1"/>
  <printOptions horizontalCentered="1"/>
  <pageMargins left="0.75" right="0.75" top="1" bottom="1" header="0.5" footer="0.5"/>
  <pageSetup blackAndWhite="1" fitToHeight="0" fitToWidth="1" horizontalDpi="300" verticalDpi="300" orientation="portrait" scale="89" r:id="rId1"/>
  <headerFooter alignWithMargins="0">
    <oddHeader>&amp;CPage &amp;P of &amp;N</oddHeader>
    <oddFooter>&amp;L&amp;A Fund&amp;R&amp;D: 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10">
    <pageSetUpPr fitToPage="1"/>
  </sheetPr>
  <dimension ref="A1:J19"/>
  <sheetViews>
    <sheetView showGridLines="0" zoomScalePageLayoutView="0" workbookViewId="0" topLeftCell="A1">
      <selection activeCell="A19" sqref="A19"/>
    </sheetView>
  </sheetViews>
  <sheetFormatPr defaultColWidth="13.83203125" defaultRowHeight="11.25"/>
  <cols>
    <col min="1" max="1" width="25" style="1" customWidth="1"/>
    <col min="2" max="4" width="13.83203125" style="2" customWidth="1"/>
    <col min="5" max="5" width="0" style="2" hidden="1" customWidth="1"/>
    <col min="6" max="6" width="13.83203125" style="2" customWidth="1"/>
    <col min="7" max="7" width="15.33203125" style="2" bestFit="1" customWidth="1"/>
    <col min="8" max="9" width="13.83203125" style="2" customWidth="1"/>
    <col min="10" max="10" width="13.83203125" style="3" customWidth="1"/>
    <col min="11" max="16384" width="13.83203125" style="1" customWidth="1"/>
  </cols>
  <sheetData>
    <row r="1" spans="1:10" ht="22.5">
      <c r="A1" s="134" t="str">
        <f>BdgtYear&amp;" BUDGET FOR THE "&amp;MType&amp;" OF "&amp;TName</f>
        <v>2014 BUDGET FOR THE TOWN OF CATSKILL</v>
      </c>
      <c r="B1" s="135"/>
      <c r="C1" s="136"/>
      <c r="D1" s="135"/>
      <c r="E1" s="136"/>
      <c r="F1" s="136"/>
      <c r="G1" s="136"/>
      <c r="H1" s="136"/>
      <c r="I1" s="135"/>
      <c r="J1" s="137"/>
    </row>
    <row r="2" spans="1:10" ht="20.25">
      <c r="A2" s="138" t="s">
        <v>418</v>
      </c>
      <c r="B2" s="135"/>
      <c r="C2" s="136"/>
      <c r="D2" s="135"/>
      <c r="E2" s="136"/>
      <c r="F2" s="136"/>
      <c r="G2" s="136"/>
      <c r="H2" s="136"/>
      <c r="I2" s="136"/>
      <c r="J2" s="139"/>
    </row>
    <row r="3" spans="1:10" ht="15">
      <c r="A3" s="140"/>
      <c r="B3" s="141"/>
      <c r="C3" s="142"/>
      <c r="D3" s="142"/>
      <c r="E3" s="142"/>
      <c r="F3" s="142"/>
      <c r="G3" s="142"/>
      <c r="H3" s="142"/>
      <c r="I3" s="143" t="s">
        <v>1</v>
      </c>
      <c r="J3" s="144">
        <v>3</v>
      </c>
    </row>
    <row r="4" spans="1:10" ht="15">
      <c r="A4" s="145"/>
      <c r="B4" s="141"/>
      <c r="C4" s="142"/>
      <c r="D4" s="146"/>
      <c r="E4" s="142"/>
      <c r="F4" s="142"/>
      <c r="G4" s="142"/>
      <c r="H4" s="142"/>
      <c r="I4" s="142"/>
      <c r="J4" s="147"/>
    </row>
    <row r="5" spans="1:10" ht="15">
      <c r="A5" s="148"/>
      <c r="B5" s="145"/>
      <c r="C5" s="142" t="s">
        <v>2</v>
      </c>
      <c r="D5" s="142" t="s">
        <v>3</v>
      </c>
      <c r="E5" s="142" t="s">
        <v>4</v>
      </c>
      <c r="F5" s="142" t="s">
        <v>5</v>
      </c>
      <c r="G5" s="142" t="s">
        <v>6</v>
      </c>
      <c r="H5" s="142" t="s">
        <v>7</v>
      </c>
      <c r="I5" s="142" t="s">
        <v>8</v>
      </c>
      <c r="J5" s="147" t="s">
        <v>9</v>
      </c>
    </row>
    <row r="6" spans="1:10" ht="15">
      <c r="A6" s="149"/>
      <c r="B6" s="150" t="s">
        <v>10</v>
      </c>
      <c r="C6" s="142" t="s">
        <v>4</v>
      </c>
      <c r="D6" s="142" t="s">
        <v>11</v>
      </c>
      <c r="E6" s="142" t="s">
        <v>12</v>
      </c>
      <c r="F6" s="142" t="s">
        <v>13</v>
      </c>
      <c r="G6" s="142" t="s">
        <v>13</v>
      </c>
      <c r="H6" s="142" t="s">
        <v>13</v>
      </c>
      <c r="I6" s="142" t="s">
        <v>14</v>
      </c>
      <c r="J6" s="147" t="s">
        <v>14</v>
      </c>
    </row>
    <row r="7" spans="1:10" ht="15.75" thickBot="1">
      <c r="A7" s="151" t="s">
        <v>15</v>
      </c>
      <c r="B7" s="152" t="s">
        <v>16</v>
      </c>
      <c r="C7" s="153">
        <f>BdgtYear-2</f>
        <v>2012</v>
      </c>
      <c r="D7" s="153">
        <f>BdgtYear-1</f>
        <v>2013</v>
      </c>
      <c r="E7" s="153">
        <f>BdgtYear-1</f>
        <v>2013</v>
      </c>
      <c r="F7" s="153">
        <f>BdgtYear</f>
        <v>2014</v>
      </c>
      <c r="G7" s="153">
        <f>BdgtYear</f>
        <v>2014</v>
      </c>
      <c r="H7" s="153">
        <f>BdgtYear</f>
        <v>2014</v>
      </c>
      <c r="I7" s="153">
        <f>BdgtYear-1</f>
        <v>2013</v>
      </c>
      <c r="J7" s="154">
        <f>BdgtYear-1</f>
        <v>2013</v>
      </c>
    </row>
    <row r="8" spans="1:10" ht="15">
      <c r="A8" s="155" t="s">
        <v>17</v>
      </c>
      <c r="B8" s="142"/>
      <c r="C8" s="156"/>
      <c r="D8" s="157"/>
      <c r="E8" s="157"/>
      <c r="F8" s="157"/>
      <c r="G8" s="157"/>
      <c r="H8" s="157"/>
      <c r="I8" s="157"/>
      <c r="J8" s="158"/>
    </row>
    <row r="9" spans="1:10" ht="15">
      <c r="A9" s="159" t="s">
        <v>158</v>
      </c>
      <c r="B9" s="142" t="s">
        <v>419</v>
      </c>
      <c r="C9" s="160">
        <v>0</v>
      </c>
      <c r="D9" s="161">
        <v>0</v>
      </c>
      <c r="E9" s="161">
        <v>0</v>
      </c>
      <c r="F9" s="161">
        <v>0</v>
      </c>
      <c r="G9" s="161">
        <v>0</v>
      </c>
      <c r="H9" s="161">
        <v>0</v>
      </c>
      <c r="I9" s="157">
        <f>H9-D9</f>
        <v>0</v>
      </c>
      <c r="J9" s="162" t="str">
        <f>IF(D9=0,"********",I9/D9)</f>
        <v>********</v>
      </c>
    </row>
    <row r="10" spans="1:10" ht="15">
      <c r="A10" s="159" t="s">
        <v>158</v>
      </c>
      <c r="B10" s="142" t="s">
        <v>419</v>
      </c>
      <c r="C10" s="160">
        <v>112027</v>
      </c>
      <c r="D10" s="161">
        <v>112027</v>
      </c>
      <c r="E10" s="161">
        <v>0</v>
      </c>
      <c r="F10" s="161">
        <v>114156</v>
      </c>
      <c r="G10" s="161">
        <v>114156</v>
      </c>
      <c r="H10" s="161">
        <v>114156</v>
      </c>
      <c r="I10" s="168">
        <f>H10-D10</f>
        <v>2129</v>
      </c>
      <c r="J10" s="169">
        <f>IF(D10=0,"********",I10/D10)</f>
        <v>0.01900434716630812</v>
      </c>
    </row>
    <row r="11" spans="1:10" ht="15.75" thickBot="1">
      <c r="A11" s="170"/>
      <c r="B11" s="142"/>
      <c r="C11" s="157"/>
      <c r="D11" s="157"/>
      <c r="E11" s="157"/>
      <c r="F11" s="157"/>
      <c r="G11" s="157"/>
      <c r="H11" s="157"/>
      <c r="I11" s="171"/>
      <c r="J11" s="162"/>
    </row>
    <row r="12" spans="1:10" ht="15.75" thickTop="1">
      <c r="A12" s="172"/>
      <c r="B12" s="173"/>
      <c r="C12" s="174"/>
      <c r="D12" s="174"/>
      <c r="E12" s="174"/>
      <c r="F12" s="174"/>
      <c r="G12" s="174"/>
      <c r="H12" s="174"/>
      <c r="I12" s="174"/>
      <c r="J12" s="175"/>
    </row>
    <row r="13" spans="1:10" ht="15">
      <c r="A13" s="170" t="s">
        <v>67</v>
      </c>
      <c r="B13" s="142"/>
      <c r="C13" s="157">
        <f aca="true" t="shared" si="0" ref="C13:I13">SUBTOTAL(9,C9:C10)</f>
        <v>112027</v>
      </c>
      <c r="D13" s="157">
        <f>SUBTOTAL(9,D9:D10)</f>
        <v>112027</v>
      </c>
      <c r="E13" s="157">
        <f t="shared" si="0"/>
        <v>0</v>
      </c>
      <c r="F13" s="157">
        <f t="shared" si="0"/>
        <v>114156</v>
      </c>
      <c r="G13" s="157">
        <f t="shared" si="0"/>
        <v>114156</v>
      </c>
      <c r="H13" s="157">
        <f t="shared" si="0"/>
        <v>114156</v>
      </c>
      <c r="I13" s="157">
        <f t="shared" si="0"/>
        <v>2129</v>
      </c>
      <c r="J13" s="162">
        <f>IF(D13=0,"********",I13/D13)</f>
        <v>0.01900434716630812</v>
      </c>
    </row>
    <row r="14" spans="1:10" ht="15">
      <c r="A14" s="148"/>
      <c r="B14" s="142"/>
      <c r="C14" s="157"/>
      <c r="D14" s="157"/>
      <c r="E14" s="157"/>
      <c r="F14" s="157"/>
      <c r="G14" s="157"/>
      <c r="H14" s="157"/>
      <c r="I14" s="157"/>
      <c r="J14" s="158"/>
    </row>
    <row r="15" spans="1:10" ht="15">
      <c r="A15" s="148"/>
      <c r="B15" s="142"/>
      <c r="C15" s="157"/>
      <c r="D15" s="157"/>
      <c r="E15" s="157"/>
      <c r="F15" s="157"/>
      <c r="G15" s="157"/>
      <c r="H15" s="157"/>
      <c r="I15" s="157"/>
      <c r="J15" s="158"/>
    </row>
    <row r="16" spans="1:10" ht="15">
      <c r="A16" s="155" t="s">
        <v>68</v>
      </c>
      <c r="B16" s="142"/>
      <c r="C16" s="157"/>
      <c r="D16" s="157"/>
      <c r="E16" s="157"/>
      <c r="F16" s="157"/>
      <c r="G16" s="157"/>
      <c r="H16" s="157"/>
      <c r="I16" s="157"/>
      <c r="J16" s="158"/>
    </row>
    <row r="17" spans="1:10" ht="15.75" thickBot="1">
      <c r="A17" s="170"/>
      <c r="B17" s="142"/>
      <c r="C17" s="157"/>
      <c r="D17" s="157"/>
      <c r="E17" s="157"/>
      <c r="F17" s="157"/>
      <c r="G17" s="157"/>
      <c r="H17" s="157"/>
      <c r="I17" s="157"/>
      <c r="J17" s="158"/>
    </row>
    <row r="18" spans="1:10" ht="15.75" thickTop="1">
      <c r="A18" s="172"/>
      <c r="B18" s="173"/>
      <c r="C18" s="174"/>
      <c r="D18" s="174"/>
      <c r="E18" s="174"/>
      <c r="F18" s="174"/>
      <c r="G18" s="174"/>
      <c r="H18" s="174"/>
      <c r="I18" s="174"/>
      <c r="J18" s="175"/>
    </row>
    <row r="19" spans="1:10" ht="15">
      <c r="A19" s="170" t="s">
        <v>84</v>
      </c>
      <c r="B19" s="142"/>
      <c r="C19" s="161">
        <f aca="true" t="shared" si="1" ref="C19:I19">SUBTOTAL(9,C17:C17)</f>
        <v>0</v>
      </c>
      <c r="D19" s="161">
        <f>SUBTOTAL(9,D17:D17)</f>
        <v>0</v>
      </c>
      <c r="E19" s="161">
        <f t="shared" si="1"/>
        <v>0</v>
      </c>
      <c r="F19" s="161">
        <f t="shared" si="1"/>
        <v>0</v>
      </c>
      <c r="G19" s="161">
        <f t="shared" si="1"/>
        <v>0</v>
      </c>
      <c r="H19" s="161">
        <f t="shared" si="1"/>
        <v>0</v>
      </c>
      <c r="I19" s="157">
        <f t="shared" si="1"/>
        <v>0</v>
      </c>
      <c r="J19" s="162" t="str">
        <f>IF(D19=0,"********",I19/D19)</f>
        <v>********</v>
      </c>
    </row>
  </sheetData>
  <sheetProtection sheet="1" objects="1" scenarios="1"/>
  <printOptions horizontalCentered="1"/>
  <pageMargins left="0.75" right="0.75" top="1" bottom="1" header="0.5" footer="0.5"/>
  <pageSetup blackAndWhite="1" fitToHeight="0" fitToWidth="1" horizontalDpi="300" verticalDpi="300" orientation="portrait" scale="89" r:id="rId1"/>
  <headerFooter alignWithMargins="0">
    <oddHeader>&amp;CPage &amp;P of &amp;N</oddHeader>
    <oddFooter>&amp;L&amp;A Fund&amp;R&amp;D: 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711">
    <pageSetUpPr fitToPage="1"/>
  </sheetPr>
  <dimension ref="A1:J19"/>
  <sheetViews>
    <sheetView showGridLines="0" zoomScalePageLayoutView="0" workbookViewId="0" topLeftCell="A1">
      <selection activeCell="A19" sqref="A19"/>
    </sheetView>
  </sheetViews>
  <sheetFormatPr defaultColWidth="13.83203125" defaultRowHeight="11.25"/>
  <cols>
    <col min="1" max="1" width="25" style="1" customWidth="1"/>
    <col min="2" max="4" width="13.83203125" style="2" customWidth="1"/>
    <col min="5" max="5" width="0" style="2" hidden="1" customWidth="1"/>
    <col min="6" max="6" width="13.83203125" style="2" customWidth="1"/>
    <col min="7" max="7" width="15.33203125" style="2" bestFit="1" customWidth="1"/>
    <col min="8" max="9" width="13.83203125" style="2" customWidth="1"/>
    <col min="10" max="10" width="13.83203125" style="3" customWidth="1"/>
    <col min="11" max="16384" width="13.83203125" style="1" customWidth="1"/>
  </cols>
  <sheetData>
    <row r="1" spans="1:10" ht="22.5">
      <c r="A1" s="134" t="str">
        <f>BdgtYear&amp;" BUDGET FOR THE "&amp;MType&amp;" OF "&amp;TName</f>
        <v>2014 BUDGET FOR THE TOWN OF CATSKILL</v>
      </c>
      <c r="B1" s="135"/>
      <c r="C1" s="136"/>
      <c r="D1" s="135"/>
      <c r="E1" s="136"/>
      <c r="F1" s="136"/>
      <c r="G1" s="136"/>
      <c r="H1" s="136"/>
      <c r="I1" s="135"/>
      <c r="J1" s="137"/>
    </row>
    <row r="2" spans="1:10" ht="20.25">
      <c r="A2" s="138" t="s">
        <v>420</v>
      </c>
      <c r="B2" s="135"/>
      <c r="C2" s="136"/>
      <c r="D2" s="135"/>
      <c r="E2" s="136"/>
      <c r="F2" s="136"/>
      <c r="G2" s="136"/>
      <c r="H2" s="136"/>
      <c r="I2" s="136"/>
      <c r="J2" s="139"/>
    </row>
    <row r="3" spans="1:10" ht="15">
      <c r="A3" s="140"/>
      <c r="B3" s="141"/>
      <c r="C3" s="142"/>
      <c r="D3" s="142"/>
      <c r="E3" s="142"/>
      <c r="F3" s="142"/>
      <c r="G3" s="142"/>
      <c r="H3" s="142"/>
      <c r="I3" s="143" t="s">
        <v>1</v>
      </c>
      <c r="J3" s="144">
        <v>3</v>
      </c>
    </row>
    <row r="4" spans="1:10" ht="15">
      <c r="A4" s="145"/>
      <c r="B4" s="141"/>
      <c r="C4" s="142"/>
      <c r="D4" s="146"/>
      <c r="E4" s="142"/>
      <c r="F4" s="142"/>
      <c r="G4" s="142"/>
      <c r="H4" s="142"/>
      <c r="I4" s="142"/>
      <c r="J4" s="147"/>
    </row>
    <row r="5" spans="1:10" ht="15">
      <c r="A5" s="148"/>
      <c r="B5" s="145"/>
      <c r="C5" s="142" t="s">
        <v>2</v>
      </c>
      <c r="D5" s="142" t="s">
        <v>3</v>
      </c>
      <c r="E5" s="142" t="s">
        <v>4</v>
      </c>
      <c r="F5" s="142" t="s">
        <v>5</v>
      </c>
      <c r="G5" s="142" t="s">
        <v>6</v>
      </c>
      <c r="H5" s="142" t="s">
        <v>7</v>
      </c>
      <c r="I5" s="142" t="s">
        <v>8</v>
      </c>
      <c r="J5" s="147" t="s">
        <v>9</v>
      </c>
    </row>
    <row r="6" spans="1:10" ht="15">
      <c r="A6" s="149"/>
      <c r="B6" s="150" t="s">
        <v>10</v>
      </c>
      <c r="C6" s="142" t="s">
        <v>4</v>
      </c>
      <c r="D6" s="142" t="s">
        <v>11</v>
      </c>
      <c r="E6" s="142" t="s">
        <v>12</v>
      </c>
      <c r="F6" s="142" t="s">
        <v>13</v>
      </c>
      <c r="G6" s="142" t="s">
        <v>13</v>
      </c>
      <c r="H6" s="142" t="s">
        <v>13</v>
      </c>
      <c r="I6" s="142" t="s">
        <v>14</v>
      </c>
      <c r="J6" s="147" t="s">
        <v>14</v>
      </c>
    </row>
    <row r="7" spans="1:10" ht="15.75" thickBot="1">
      <c r="A7" s="151" t="s">
        <v>15</v>
      </c>
      <c r="B7" s="152" t="s">
        <v>16</v>
      </c>
      <c r="C7" s="153">
        <f>BdgtYear-2</f>
        <v>2012</v>
      </c>
      <c r="D7" s="153">
        <f>BdgtYear-1</f>
        <v>2013</v>
      </c>
      <c r="E7" s="153">
        <f>BdgtYear-1</f>
        <v>2013</v>
      </c>
      <c r="F7" s="153">
        <f>BdgtYear</f>
        <v>2014</v>
      </c>
      <c r="G7" s="153">
        <f>BdgtYear</f>
        <v>2014</v>
      </c>
      <c r="H7" s="153">
        <f>BdgtYear</f>
        <v>2014</v>
      </c>
      <c r="I7" s="153">
        <f>BdgtYear-1</f>
        <v>2013</v>
      </c>
      <c r="J7" s="154">
        <f>BdgtYear-1</f>
        <v>2013</v>
      </c>
    </row>
    <row r="8" spans="1:10" ht="15">
      <c r="A8" s="155" t="s">
        <v>17</v>
      </c>
      <c r="B8" s="142"/>
      <c r="C8" s="156"/>
      <c r="D8" s="157"/>
      <c r="E8" s="157"/>
      <c r="F8" s="157"/>
      <c r="G8" s="157"/>
      <c r="H8" s="157"/>
      <c r="I8" s="157"/>
      <c r="J8" s="158"/>
    </row>
    <row r="9" spans="1:10" ht="15">
      <c r="A9" s="159" t="s">
        <v>160</v>
      </c>
      <c r="B9" s="142" t="s">
        <v>421</v>
      </c>
      <c r="C9" s="160">
        <v>0</v>
      </c>
      <c r="D9" s="161">
        <v>0</v>
      </c>
      <c r="E9" s="161">
        <v>0</v>
      </c>
      <c r="F9" s="161">
        <v>0</v>
      </c>
      <c r="G9" s="161">
        <v>0</v>
      </c>
      <c r="H9" s="161">
        <v>0</v>
      </c>
      <c r="I9" s="157">
        <f>H9-D9</f>
        <v>0</v>
      </c>
      <c r="J9" s="162" t="str">
        <f>IF(D9=0,"********",I9/D9)</f>
        <v>********</v>
      </c>
    </row>
    <row r="10" spans="1:10" ht="15">
      <c r="A10" s="159" t="s">
        <v>160</v>
      </c>
      <c r="B10" s="142" t="s">
        <v>421</v>
      </c>
      <c r="C10" s="160">
        <v>116877</v>
      </c>
      <c r="D10" s="161">
        <v>119155</v>
      </c>
      <c r="E10" s="161">
        <v>67200</v>
      </c>
      <c r="F10" s="161">
        <v>121155</v>
      </c>
      <c r="G10" s="161">
        <v>121155</v>
      </c>
      <c r="H10" s="161">
        <v>121155</v>
      </c>
      <c r="I10" s="168">
        <f>H10-D10</f>
        <v>2000</v>
      </c>
      <c r="J10" s="169">
        <f>IF(D10=0,"********",I10/D10)</f>
        <v>0.01678486005622928</v>
      </c>
    </row>
    <row r="11" spans="1:10" ht="15.75" thickBot="1">
      <c r="A11" s="170"/>
      <c r="B11" s="142"/>
      <c r="C11" s="157"/>
      <c r="D11" s="157"/>
      <c r="E11" s="157"/>
      <c r="F11" s="157"/>
      <c r="G11" s="157"/>
      <c r="H11" s="157"/>
      <c r="I11" s="171"/>
      <c r="J11" s="162"/>
    </row>
    <row r="12" spans="1:10" ht="15.75" thickTop="1">
      <c r="A12" s="172"/>
      <c r="B12" s="173"/>
      <c r="C12" s="174"/>
      <c r="D12" s="174"/>
      <c r="E12" s="174"/>
      <c r="F12" s="174"/>
      <c r="G12" s="174"/>
      <c r="H12" s="174"/>
      <c r="I12" s="174"/>
      <c r="J12" s="175"/>
    </row>
    <row r="13" spans="1:10" ht="15">
      <c r="A13" s="170" t="s">
        <v>67</v>
      </c>
      <c r="B13" s="142"/>
      <c r="C13" s="157">
        <f aca="true" t="shared" si="0" ref="C13:I13">SUBTOTAL(9,C9:C10)</f>
        <v>116877</v>
      </c>
      <c r="D13" s="157">
        <f>SUBTOTAL(9,D9:D10)</f>
        <v>119155</v>
      </c>
      <c r="E13" s="157">
        <f t="shared" si="0"/>
        <v>67200</v>
      </c>
      <c r="F13" s="157">
        <f t="shared" si="0"/>
        <v>121155</v>
      </c>
      <c r="G13" s="157">
        <f t="shared" si="0"/>
        <v>121155</v>
      </c>
      <c r="H13" s="157">
        <f t="shared" si="0"/>
        <v>121155</v>
      </c>
      <c r="I13" s="157">
        <f t="shared" si="0"/>
        <v>2000</v>
      </c>
      <c r="J13" s="162">
        <f>IF(D13=0,"********",I13/D13)</f>
        <v>0.01678486005622928</v>
      </c>
    </row>
    <row r="14" spans="1:10" ht="15">
      <c r="A14" s="148"/>
      <c r="B14" s="142"/>
      <c r="C14" s="157"/>
      <c r="D14" s="157"/>
      <c r="E14" s="157"/>
      <c r="F14" s="157"/>
      <c r="G14" s="157"/>
      <c r="H14" s="157"/>
      <c r="I14" s="157"/>
      <c r="J14" s="158"/>
    </row>
    <row r="15" spans="1:10" ht="15">
      <c r="A15" s="148"/>
      <c r="B15" s="142"/>
      <c r="C15" s="157"/>
      <c r="D15" s="157"/>
      <c r="E15" s="157"/>
      <c r="F15" s="157"/>
      <c r="G15" s="157"/>
      <c r="H15" s="157"/>
      <c r="I15" s="157"/>
      <c r="J15" s="158"/>
    </row>
    <row r="16" spans="1:10" ht="15">
      <c r="A16" s="155" t="s">
        <v>68</v>
      </c>
      <c r="B16" s="142"/>
      <c r="C16" s="157"/>
      <c r="D16" s="157"/>
      <c r="E16" s="157"/>
      <c r="F16" s="157"/>
      <c r="G16" s="157"/>
      <c r="H16" s="157"/>
      <c r="I16" s="157"/>
      <c r="J16" s="158"/>
    </row>
    <row r="17" spans="1:10" ht="15.75" thickBot="1">
      <c r="A17" s="170"/>
      <c r="B17" s="142"/>
      <c r="C17" s="157"/>
      <c r="D17" s="157"/>
      <c r="E17" s="157"/>
      <c r="F17" s="157"/>
      <c r="G17" s="157"/>
      <c r="H17" s="157"/>
      <c r="I17" s="157"/>
      <c r="J17" s="158"/>
    </row>
    <row r="18" spans="1:10" ht="15.75" thickTop="1">
      <c r="A18" s="172"/>
      <c r="B18" s="173"/>
      <c r="C18" s="174"/>
      <c r="D18" s="174"/>
      <c r="E18" s="174"/>
      <c r="F18" s="174"/>
      <c r="G18" s="174"/>
      <c r="H18" s="174"/>
      <c r="I18" s="174"/>
      <c r="J18" s="175"/>
    </row>
    <row r="19" spans="1:10" ht="15">
      <c r="A19" s="170" t="s">
        <v>84</v>
      </c>
      <c r="B19" s="142"/>
      <c r="C19" s="161">
        <f aca="true" t="shared" si="1" ref="C19:I19">SUBTOTAL(9,C17:C17)</f>
        <v>0</v>
      </c>
      <c r="D19" s="161">
        <f>SUBTOTAL(9,D17:D17)</f>
        <v>0</v>
      </c>
      <c r="E19" s="161">
        <f t="shared" si="1"/>
        <v>0</v>
      </c>
      <c r="F19" s="161">
        <f t="shared" si="1"/>
        <v>0</v>
      </c>
      <c r="G19" s="161">
        <f t="shared" si="1"/>
        <v>0</v>
      </c>
      <c r="H19" s="161">
        <f t="shared" si="1"/>
        <v>0</v>
      </c>
      <c r="I19" s="157">
        <f t="shared" si="1"/>
        <v>0</v>
      </c>
      <c r="J19" s="162" t="str">
        <f>IF(D19=0,"********",I19/D19)</f>
        <v>********</v>
      </c>
    </row>
  </sheetData>
  <sheetProtection sheet="1" objects="1" scenarios="1"/>
  <printOptions horizontalCentered="1"/>
  <pageMargins left="0.75" right="0.75" top="1" bottom="1" header="0.5" footer="0.5"/>
  <pageSetup blackAndWhite="1" fitToHeight="0" fitToWidth="1" horizontalDpi="300" verticalDpi="300" orientation="portrait" scale="89" r:id="rId1"/>
  <headerFooter alignWithMargins="0">
    <oddHeader>&amp;CPage &amp;P of &amp;N</oddHeader>
    <oddFooter>&amp;L&amp;A Fund&amp;R&amp;D: 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713">
    <pageSetUpPr fitToPage="1"/>
  </sheetPr>
  <dimension ref="A1:J19"/>
  <sheetViews>
    <sheetView showGridLines="0" zoomScalePageLayoutView="0" workbookViewId="0" topLeftCell="A1">
      <selection activeCell="A19" sqref="A19"/>
    </sheetView>
  </sheetViews>
  <sheetFormatPr defaultColWidth="13.83203125" defaultRowHeight="11.25"/>
  <cols>
    <col min="1" max="1" width="25" style="1" customWidth="1"/>
    <col min="2" max="4" width="13.83203125" style="2" customWidth="1"/>
    <col min="5" max="5" width="0" style="2" hidden="1" customWidth="1"/>
    <col min="6" max="6" width="13.83203125" style="2" customWidth="1"/>
    <col min="7" max="7" width="15.33203125" style="2" bestFit="1" customWidth="1"/>
    <col min="8" max="9" width="13.83203125" style="2" customWidth="1"/>
    <col min="10" max="10" width="13.83203125" style="3" customWidth="1"/>
    <col min="11" max="16384" width="13.83203125" style="1" customWidth="1"/>
  </cols>
  <sheetData>
    <row r="1" spans="1:10" ht="22.5">
      <c r="A1" s="134" t="str">
        <f>BdgtYear&amp;" BUDGET FOR THE "&amp;MType&amp;" OF "&amp;TName</f>
        <v>2014 BUDGET FOR THE TOWN OF CATSKILL</v>
      </c>
      <c r="B1" s="135"/>
      <c r="C1" s="136"/>
      <c r="D1" s="135"/>
      <c r="E1" s="136"/>
      <c r="F1" s="136"/>
      <c r="G1" s="136"/>
      <c r="H1" s="136"/>
      <c r="I1" s="135"/>
      <c r="J1" s="137"/>
    </row>
    <row r="2" spans="1:10" ht="20.25">
      <c r="A2" s="138" t="s">
        <v>422</v>
      </c>
      <c r="B2" s="135"/>
      <c r="C2" s="136"/>
      <c r="D2" s="135"/>
      <c r="E2" s="136"/>
      <c r="F2" s="136"/>
      <c r="G2" s="136"/>
      <c r="H2" s="136"/>
      <c r="I2" s="136"/>
      <c r="J2" s="139"/>
    </row>
    <row r="3" spans="1:10" ht="15">
      <c r="A3" s="140"/>
      <c r="B3" s="141"/>
      <c r="C3" s="142"/>
      <c r="D3" s="142"/>
      <c r="E3" s="142"/>
      <c r="F3" s="142"/>
      <c r="G3" s="142"/>
      <c r="H3" s="142"/>
      <c r="I3" s="143" t="s">
        <v>1</v>
      </c>
      <c r="J3" s="144">
        <v>3</v>
      </c>
    </row>
    <row r="4" spans="1:10" ht="15">
      <c r="A4" s="145"/>
      <c r="B4" s="141"/>
      <c r="C4" s="142"/>
      <c r="D4" s="146"/>
      <c r="E4" s="142"/>
      <c r="F4" s="142"/>
      <c r="G4" s="142"/>
      <c r="H4" s="142"/>
      <c r="I4" s="142"/>
      <c r="J4" s="147"/>
    </row>
    <row r="5" spans="1:10" ht="15">
      <c r="A5" s="148"/>
      <c r="B5" s="145"/>
      <c r="C5" s="142" t="s">
        <v>2</v>
      </c>
      <c r="D5" s="142" t="s">
        <v>3</v>
      </c>
      <c r="E5" s="142" t="s">
        <v>4</v>
      </c>
      <c r="F5" s="142" t="s">
        <v>5</v>
      </c>
      <c r="G5" s="142" t="s">
        <v>6</v>
      </c>
      <c r="H5" s="142" t="s">
        <v>7</v>
      </c>
      <c r="I5" s="142" t="s">
        <v>8</v>
      </c>
      <c r="J5" s="147" t="s">
        <v>9</v>
      </c>
    </row>
    <row r="6" spans="1:10" ht="15">
      <c r="A6" s="149"/>
      <c r="B6" s="150" t="s">
        <v>10</v>
      </c>
      <c r="C6" s="142" t="s">
        <v>4</v>
      </c>
      <c r="D6" s="142" t="s">
        <v>11</v>
      </c>
      <c r="E6" s="142" t="s">
        <v>12</v>
      </c>
      <c r="F6" s="142" t="s">
        <v>13</v>
      </c>
      <c r="G6" s="142" t="s">
        <v>13</v>
      </c>
      <c r="H6" s="142" t="s">
        <v>13</v>
      </c>
      <c r="I6" s="142" t="s">
        <v>14</v>
      </c>
      <c r="J6" s="147" t="s">
        <v>14</v>
      </c>
    </row>
    <row r="7" spans="1:10" ht="15.75" thickBot="1">
      <c r="A7" s="151" t="s">
        <v>15</v>
      </c>
      <c r="B7" s="152" t="s">
        <v>16</v>
      </c>
      <c r="C7" s="153">
        <f>BdgtYear-2</f>
        <v>2012</v>
      </c>
      <c r="D7" s="153">
        <f>BdgtYear-1</f>
        <v>2013</v>
      </c>
      <c r="E7" s="153">
        <f>BdgtYear-1</f>
        <v>2013</v>
      </c>
      <c r="F7" s="153">
        <f>BdgtYear</f>
        <v>2014</v>
      </c>
      <c r="G7" s="153">
        <f>BdgtYear</f>
        <v>2014</v>
      </c>
      <c r="H7" s="153">
        <f>BdgtYear</f>
        <v>2014</v>
      </c>
      <c r="I7" s="153">
        <f>BdgtYear-1</f>
        <v>2013</v>
      </c>
      <c r="J7" s="154">
        <f>BdgtYear-1</f>
        <v>2013</v>
      </c>
    </row>
    <row r="8" spans="1:10" ht="15">
      <c r="A8" s="155" t="s">
        <v>17</v>
      </c>
      <c r="B8" s="142"/>
      <c r="C8" s="156"/>
      <c r="D8" s="157"/>
      <c r="E8" s="157"/>
      <c r="F8" s="157"/>
      <c r="G8" s="157"/>
      <c r="H8" s="157"/>
      <c r="I8" s="157"/>
      <c r="J8" s="158"/>
    </row>
    <row r="9" spans="1:10" ht="15">
      <c r="A9" s="159" t="s">
        <v>423</v>
      </c>
      <c r="B9" s="142" t="s">
        <v>424</v>
      </c>
      <c r="C9" s="160">
        <v>0</v>
      </c>
      <c r="D9" s="161">
        <v>0</v>
      </c>
      <c r="E9" s="161">
        <v>0</v>
      </c>
      <c r="F9" s="161">
        <v>0</v>
      </c>
      <c r="G9" s="161">
        <v>0</v>
      </c>
      <c r="H9" s="161">
        <v>0</v>
      </c>
      <c r="I9" s="157">
        <f>H9-D9</f>
        <v>0</v>
      </c>
      <c r="J9" s="162" t="str">
        <f>IF(D9=0,"********",I9/D9)</f>
        <v>********</v>
      </c>
    </row>
    <row r="10" spans="1:10" ht="15">
      <c r="A10" s="159" t="s">
        <v>423</v>
      </c>
      <c r="B10" s="142" t="s">
        <v>424</v>
      </c>
      <c r="C10" s="160">
        <v>13068</v>
      </c>
      <c r="D10" s="161">
        <v>13068</v>
      </c>
      <c r="E10" s="161">
        <v>0</v>
      </c>
      <c r="F10" s="161">
        <v>13068</v>
      </c>
      <c r="G10" s="161">
        <v>13068</v>
      </c>
      <c r="H10" s="161">
        <v>13068</v>
      </c>
      <c r="I10" s="168">
        <f>H10-D10</f>
        <v>0</v>
      </c>
      <c r="J10" s="169">
        <f>IF(D10=0,"********",I10/D10)</f>
        <v>0</v>
      </c>
    </row>
    <row r="11" spans="1:10" ht="15.75" thickBot="1">
      <c r="A11" s="170"/>
      <c r="B11" s="142"/>
      <c r="C11" s="157"/>
      <c r="D11" s="157"/>
      <c r="E11" s="157"/>
      <c r="F11" s="157"/>
      <c r="G11" s="157"/>
      <c r="H11" s="157"/>
      <c r="I11" s="171"/>
      <c r="J11" s="162"/>
    </row>
    <row r="12" spans="1:10" ht="15.75" thickTop="1">
      <c r="A12" s="172"/>
      <c r="B12" s="173"/>
      <c r="C12" s="174"/>
      <c r="D12" s="174"/>
      <c r="E12" s="174"/>
      <c r="F12" s="174"/>
      <c r="G12" s="174"/>
      <c r="H12" s="174"/>
      <c r="I12" s="174"/>
      <c r="J12" s="175"/>
    </row>
    <row r="13" spans="1:10" ht="15">
      <c r="A13" s="170" t="s">
        <v>67</v>
      </c>
      <c r="B13" s="142"/>
      <c r="C13" s="157">
        <f aca="true" t="shared" si="0" ref="C13:I13">SUBTOTAL(9,C9:C10)</f>
        <v>13068</v>
      </c>
      <c r="D13" s="157">
        <f>SUBTOTAL(9,D9:D10)</f>
        <v>13068</v>
      </c>
      <c r="E13" s="157">
        <f t="shared" si="0"/>
        <v>0</v>
      </c>
      <c r="F13" s="157">
        <f t="shared" si="0"/>
        <v>13068</v>
      </c>
      <c r="G13" s="157">
        <f t="shared" si="0"/>
        <v>13068</v>
      </c>
      <c r="H13" s="157">
        <f t="shared" si="0"/>
        <v>13068</v>
      </c>
      <c r="I13" s="157">
        <f t="shared" si="0"/>
        <v>0</v>
      </c>
      <c r="J13" s="162">
        <f>IF(D13=0,"********",I13/D13)</f>
        <v>0</v>
      </c>
    </row>
    <row r="14" spans="1:10" ht="15">
      <c r="A14" s="148"/>
      <c r="B14" s="142"/>
      <c r="C14" s="157"/>
      <c r="D14" s="157"/>
      <c r="E14" s="157"/>
      <c r="F14" s="157"/>
      <c r="G14" s="157"/>
      <c r="H14" s="157"/>
      <c r="I14" s="157"/>
      <c r="J14" s="158"/>
    </row>
    <row r="15" spans="1:10" ht="15">
      <c r="A15" s="148"/>
      <c r="B15" s="142"/>
      <c r="C15" s="157"/>
      <c r="D15" s="157"/>
      <c r="E15" s="157"/>
      <c r="F15" s="157"/>
      <c r="G15" s="157"/>
      <c r="H15" s="157"/>
      <c r="I15" s="157"/>
      <c r="J15" s="158"/>
    </row>
    <row r="16" spans="1:10" ht="15">
      <c r="A16" s="155" t="s">
        <v>68</v>
      </c>
      <c r="B16" s="142"/>
      <c r="C16" s="157"/>
      <c r="D16" s="157"/>
      <c r="E16" s="157"/>
      <c r="F16" s="157"/>
      <c r="G16" s="157"/>
      <c r="H16" s="157"/>
      <c r="I16" s="157"/>
      <c r="J16" s="158"/>
    </row>
    <row r="17" spans="1:10" ht="15.75" thickBot="1">
      <c r="A17" s="170"/>
      <c r="B17" s="142"/>
      <c r="C17" s="157"/>
      <c r="D17" s="157"/>
      <c r="E17" s="157"/>
      <c r="F17" s="157"/>
      <c r="G17" s="157"/>
      <c r="H17" s="157"/>
      <c r="I17" s="157"/>
      <c r="J17" s="158"/>
    </row>
    <row r="18" spans="1:10" ht="15.75" thickTop="1">
      <c r="A18" s="172"/>
      <c r="B18" s="173"/>
      <c r="C18" s="174"/>
      <c r="D18" s="174"/>
      <c r="E18" s="174"/>
      <c r="F18" s="174"/>
      <c r="G18" s="174"/>
      <c r="H18" s="174"/>
      <c r="I18" s="174"/>
      <c r="J18" s="175"/>
    </row>
    <row r="19" spans="1:10" ht="15">
      <c r="A19" s="170" t="s">
        <v>84</v>
      </c>
      <c r="B19" s="142"/>
      <c r="C19" s="161">
        <f aca="true" t="shared" si="1" ref="C19:I19">SUBTOTAL(9,C17:C17)</f>
        <v>0</v>
      </c>
      <c r="D19" s="161">
        <f>SUBTOTAL(9,D17:D17)</f>
        <v>0</v>
      </c>
      <c r="E19" s="161">
        <f t="shared" si="1"/>
        <v>0</v>
      </c>
      <c r="F19" s="161">
        <f t="shared" si="1"/>
        <v>0</v>
      </c>
      <c r="G19" s="161">
        <f t="shared" si="1"/>
        <v>0</v>
      </c>
      <c r="H19" s="161">
        <f t="shared" si="1"/>
        <v>0</v>
      </c>
      <c r="I19" s="157">
        <f t="shared" si="1"/>
        <v>0</v>
      </c>
      <c r="J19" s="162" t="str">
        <f>IF(D19=0,"********",I19/D19)</f>
        <v>********</v>
      </c>
    </row>
  </sheetData>
  <sheetProtection sheet="1" objects="1" scenarios="1"/>
  <printOptions horizontalCentered="1"/>
  <pageMargins left="0.75" right="0.75" top="1" bottom="1" header="0.5" footer="0.5"/>
  <pageSetup blackAndWhite="1" fitToHeight="0" fitToWidth="1" horizontalDpi="300" verticalDpi="300" orientation="portrait" scale="89" r:id="rId1"/>
  <headerFooter alignWithMargins="0">
    <oddHeader>&amp;CPage &amp;P of &amp;N</oddHeader>
    <oddFooter>&amp;L&amp;A Fund&amp;R&amp;D: 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18">
    <pageSetUpPr fitToPage="1"/>
  </sheetPr>
  <dimension ref="A1:J19"/>
  <sheetViews>
    <sheetView showGridLines="0" zoomScalePageLayoutView="0" workbookViewId="0" topLeftCell="A1">
      <selection activeCell="A19" sqref="A19"/>
    </sheetView>
  </sheetViews>
  <sheetFormatPr defaultColWidth="13.83203125" defaultRowHeight="11.25"/>
  <cols>
    <col min="1" max="1" width="25" style="1" customWidth="1"/>
    <col min="2" max="4" width="13.83203125" style="2" customWidth="1"/>
    <col min="5" max="5" width="0" style="2" hidden="1" customWidth="1"/>
    <col min="6" max="6" width="13.83203125" style="2" customWidth="1"/>
    <col min="7" max="7" width="15.33203125" style="2" bestFit="1" customWidth="1"/>
    <col min="8" max="9" width="13.83203125" style="2" customWidth="1"/>
    <col min="10" max="10" width="13.83203125" style="3" customWidth="1"/>
    <col min="11" max="16384" width="13.83203125" style="1" customWidth="1"/>
  </cols>
  <sheetData>
    <row r="1" spans="1:10" ht="22.5">
      <c r="A1" s="134" t="str">
        <f>BdgtYear&amp;" BUDGET FOR THE "&amp;MType&amp;" OF "&amp;TName</f>
        <v>2014 BUDGET FOR THE TOWN OF CATSKILL</v>
      </c>
      <c r="B1" s="135"/>
      <c r="C1" s="136"/>
      <c r="D1" s="135"/>
      <c r="E1" s="136"/>
      <c r="F1" s="136"/>
      <c r="G1" s="136"/>
      <c r="H1" s="136"/>
      <c r="I1" s="135"/>
      <c r="J1" s="137"/>
    </row>
    <row r="2" spans="1:10" ht="20.25">
      <c r="A2" s="138" t="s">
        <v>425</v>
      </c>
      <c r="B2" s="135"/>
      <c r="C2" s="136"/>
      <c r="D2" s="135"/>
      <c r="E2" s="136"/>
      <c r="F2" s="136"/>
      <c r="G2" s="136"/>
      <c r="H2" s="136"/>
      <c r="I2" s="136"/>
      <c r="J2" s="139"/>
    </row>
    <row r="3" spans="1:10" ht="15">
      <c r="A3" s="140"/>
      <c r="B3" s="141"/>
      <c r="C3" s="142"/>
      <c r="D3" s="142"/>
      <c r="E3" s="142"/>
      <c r="F3" s="142"/>
      <c r="G3" s="142"/>
      <c r="H3" s="142"/>
      <c r="I3" s="143" t="s">
        <v>1</v>
      </c>
      <c r="J3" s="144">
        <v>3</v>
      </c>
    </row>
    <row r="4" spans="1:10" ht="15">
      <c r="A4" s="145"/>
      <c r="B4" s="141"/>
      <c r="C4" s="142"/>
      <c r="D4" s="146"/>
      <c r="E4" s="142"/>
      <c r="F4" s="142"/>
      <c r="G4" s="142"/>
      <c r="H4" s="142"/>
      <c r="I4" s="142"/>
      <c r="J4" s="147"/>
    </row>
    <row r="5" spans="1:10" ht="15">
      <c r="A5" s="148"/>
      <c r="B5" s="145"/>
      <c r="C5" s="142" t="s">
        <v>2</v>
      </c>
      <c r="D5" s="142" t="s">
        <v>3</v>
      </c>
      <c r="E5" s="142" t="s">
        <v>4</v>
      </c>
      <c r="F5" s="142" t="s">
        <v>5</v>
      </c>
      <c r="G5" s="142" t="s">
        <v>6</v>
      </c>
      <c r="H5" s="142" t="s">
        <v>7</v>
      </c>
      <c r="I5" s="142" t="s">
        <v>8</v>
      </c>
      <c r="J5" s="147" t="s">
        <v>9</v>
      </c>
    </row>
    <row r="6" spans="1:10" ht="15">
      <c r="A6" s="149"/>
      <c r="B6" s="150" t="s">
        <v>10</v>
      </c>
      <c r="C6" s="142" t="s">
        <v>4</v>
      </c>
      <c r="D6" s="142" t="s">
        <v>11</v>
      </c>
      <c r="E6" s="142" t="s">
        <v>12</v>
      </c>
      <c r="F6" s="142" t="s">
        <v>13</v>
      </c>
      <c r="G6" s="142" t="s">
        <v>13</v>
      </c>
      <c r="H6" s="142" t="s">
        <v>13</v>
      </c>
      <c r="I6" s="142" t="s">
        <v>14</v>
      </c>
      <c r="J6" s="147" t="s">
        <v>14</v>
      </c>
    </row>
    <row r="7" spans="1:10" ht="15.75" thickBot="1">
      <c r="A7" s="151" t="s">
        <v>15</v>
      </c>
      <c r="B7" s="152" t="s">
        <v>16</v>
      </c>
      <c r="C7" s="153">
        <f>BdgtYear-2</f>
        <v>2012</v>
      </c>
      <c r="D7" s="153">
        <f>BdgtYear-1</f>
        <v>2013</v>
      </c>
      <c r="E7" s="153">
        <f>BdgtYear-1</f>
        <v>2013</v>
      </c>
      <c r="F7" s="153">
        <f>BdgtYear</f>
        <v>2014</v>
      </c>
      <c r="G7" s="153">
        <f>BdgtYear</f>
        <v>2014</v>
      </c>
      <c r="H7" s="153">
        <f>BdgtYear</f>
        <v>2014</v>
      </c>
      <c r="I7" s="153">
        <f>BdgtYear-1</f>
        <v>2013</v>
      </c>
      <c r="J7" s="154">
        <f>BdgtYear-1</f>
        <v>2013</v>
      </c>
    </row>
    <row r="8" spans="1:10" ht="15">
      <c r="A8" s="155" t="s">
        <v>17</v>
      </c>
      <c r="B8" s="142"/>
      <c r="C8" s="156"/>
      <c r="D8" s="157"/>
      <c r="E8" s="157"/>
      <c r="F8" s="157"/>
      <c r="G8" s="157"/>
      <c r="H8" s="157"/>
      <c r="I8" s="157"/>
      <c r="J8" s="158"/>
    </row>
    <row r="9" spans="1:10" ht="15">
      <c r="A9" s="159" t="s">
        <v>426</v>
      </c>
      <c r="B9" s="142" t="s">
        <v>427</v>
      </c>
      <c r="C9" s="160">
        <v>0</v>
      </c>
      <c r="D9" s="161">
        <v>0</v>
      </c>
      <c r="E9" s="161">
        <v>0</v>
      </c>
      <c r="F9" s="161">
        <v>0</v>
      </c>
      <c r="G9" s="161">
        <v>0</v>
      </c>
      <c r="H9" s="161">
        <v>0</v>
      </c>
      <c r="I9" s="157">
        <f>H9-D9</f>
        <v>0</v>
      </c>
      <c r="J9" s="162" t="str">
        <f>IF(D9=0,"********",I9/D9)</f>
        <v>********</v>
      </c>
    </row>
    <row r="10" spans="1:10" ht="15">
      <c r="A10" s="159" t="s">
        <v>426</v>
      </c>
      <c r="B10" s="142" t="s">
        <v>427</v>
      </c>
      <c r="C10" s="160">
        <v>9528</v>
      </c>
      <c r="D10" s="161">
        <v>12430</v>
      </c>
      <c r="E10" s="161">
        <v>0</v>
      </c>
      <c r="F10" s="161">
        <v>12675</v>
      </c>
      <c r="G10" s="161">
        <v>12675</v>
      </c>
      <c r="H10" s="161">
        <v>12675</v>
      </c>
      <c r="I10" s="168">
        <f>H10-D10</f>
        <v>245</v>
      </c>
      <c r="J10" s="169">
        <f>IF(D10=0,"********",I10/D10)</f>
        <v>0.019710378117457763</v>
      </c>
    </row>
    <row r="11" spans="1:10" ht="15.75" thickBot="1">
      <c r="A11" s="170"/>
      <c r="B11" s="142"/>
      <c r="C11" s="157"/>
      <c r="D11" s="157"/>
      <c r="E11" s="157"/>
      <c r="F11" s="157"/>
      <c r="G11" s="157"/>
      <c r="H11" s="157"/>
      <c r="I11" s="171"/>
      <c r="J11" s="162"/>
    </row>
    <row r="12" spans="1:10" ht="15.75" thickTop="1">
      <c r="A12" s="172"/>
      <c r="B12" s="173"/>
      <c r="C12" s="174"/>
      <c r="D12" s="174"/>
      <c r="E12" s="174"/>
      <c r="F12" s="174"/>
      <c r="G12" s="174"/>
      <c r="H12" s="174"/>
      <c r="I12" s="174"/>
      <c r="J12" s="175"/>
    </row>
    <row r="13" spans="1:10" ht="15">
      <c r="A13" s="170" t="s">
        <v>67</v>
      </c>
      <c r="B13" s="142"/>
      <c r="C13" s="157">
        <f aca="true" t="shared" si="0" ref="C13:I13">SUBTOTAL(9,C9:C10)</f>
        <v>9528</v>
      </c>
      <c r="D13" s="157">
        <f>SUBTOTAL(9,D9:D10)</f>
        <v>12430</v>
      </c>
      <c r="E13" s="157">
        <f t="shared" si="0"/>
        <v>0</v>
      </c>
      <c r="F13" s="157">
        <f t="shared" si="0"/>
        <v>12675</v>
      </c>
      <c r="G13" s="157">
        <f t="shared" si="0"/>
        <v>12675</v>
      </c>
      <c r="H13" s="157">
        <f t="shared" si="0"/>
        <v>12675</v>
      </c>
      <c r="I13" s="157">
        <f t="shared" si="0"/>
        <v>245</v>
      </c>
      <c r="J13" s="162">
        <f>IF(D13=0,"********",I13/D13)</f>
        <v>0.019710378117457763</v>
      </c>
    </row>
    <row r="14" spans="1:10" ht="15">
      <c r="A14" s="148"/>
      <c r="B14" s="142"/>
      <c r="C14" s="157"/>
      <c r="D14" s="157"/>
      <c r="E14" s="157"/>
      <c r="F14" s="157"/>
      <c r="G14" s="157"/>
      <c r="H14" s="157"/>
      <c r="I14" s="157"/>
      <c r="J14" s="158"/>
    </row>
    <row r="15" spans="1:10" ht="15">
      <c r="A15" s="148"/>
      <c r="B15" s="142"/>
      <c r="C15" s="157"/>
      <c r="D15" s="157"/>
      <c r="E15" s="157"/>
      <c r="F15" s="157"/>
      <c r="G15" s="157"/>
      <c r="H15" s="157"/>
      <c r="I15" s="157"/>
      <c r="J15" s="158"/>
    </row>
    <row r="16" spans="1:10" ht="15">
      <c r="A16" s="155" t="s">
        <v>68</v>
      </c>
      <c r="B16" s="142"/>
      <c r="C16" s="157"/>
      <c r="D16" s="157"/>
      <c r="E16" s="157"/>
      <c r="F16" s="157"/>
      <c r="G16" s="157"/>
      <c r="H16" s="157"/>
      <c r="I16" s="157"/>
      <c r="J16" s="158"/>
    </row>
    <row r="17" spans="1:10" ht="15.75" thickBot="1">
      <c r="A17" s="170"/>
      <c r="B17" s="142"/>
      <c r="C17" s="157"/>
      <c r="D17" s="157"/>
      <c r="E17" s="157"/>
      <c r="F17" s="157"/>
      <c r="G17" s="157"/>
      <c r="H17" s="157"/>
      <c r="I17" s="157"/>
      <c r="J17" s="158"/>
    </row>
    <row r="18" spans="1:10" ht="15.75" thickTop="1">
      <c r="A18" s="172"/>
      <c r="B18" s="173"/>
      <c r="C18" s="174"/>
      <c r="D18" s="174"/>
      <c r="E18" s="174"/>
      <c r="F18" s="174"/>
      <c r="G18" s="174"/>
      <c r="H18" s="174"/>
      <c r="I18" s="174"/>
      <c r="J18" s="175"/>
    </row>
    <row r="19" spans="1:10" ht="15">
      <c r="A19" s="170" t="s">
        <v>84</v>
      </c>
      <c r="B19" s="142"/>
      <c r="C19" s="161">
        <f aca="true" t="shared" si="1" ref="C19:I19">SUBTOTAL(9,C17:C17)</f>
        <v>0</v>
      </c>
      <c r="D19" s="161">
        <f>SUBTOTAL(9,D17:D17)</f>
        <v>0</v>
      </c>
      <c r="E19" s="161">
        <f t="shared" si="1"/>
        <v>0</v>
      </c>
      <c r="F19" s="161">
        <f t="shared" si="1"/>
        <v>0</v>
      </c>
      <c r="G19" s="161">
        <f t="shared" si="1"/>
        <v>0</v>
      </c>
      <c r="H19" s="161">
        <f t="shared" si="1"/>
        <v>0</v>
      </c>
      <c r="I19" s="157">
        <f t="shared" si="1"/>
        <v>0</v>
      </c>
      <c r="J19" s="162" t="str">
        <f>IF(D19=0,"********",I19/D19)</f>
        <v>********</v>
      </c>
    </row>
  </sheetData>
  <sheetProtection sheet="1" objects="1" scenarios="1"/>
  <printOptions horizontalCentered="1"/>
  <pageMargins left="0.75" right="0.75" top="1" bottom="1" header="0.5" footer="0.5"/>
  <pageSetup blackAndWhite="1" fitToHeight="0" fitToWidth="1" horizontalDpi="300" verticalDpi="300" orientation="portrait" scale="89" r:id="rId1"/>
  <headerFooter alignWithMargins="0">
    <oddHeader>&amp;CPage &amp;P of &amp;N</oddHeader>
    <oddFooter>&amp;L&amp;A Fund&amp;R&amp;D: 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712">
    <pageSetUpPr fitToPage="1"/>
  </sheetPr>
  <dimension ref="A1:J19"/>
  <sheetViews>
    <sheetView showGridLines="0" zoomScalePageLayoutView="0" workbookViewId="0" topLeftCell="A1">
      <selection activeCell="A19" sqref="A19"/>
    </sheetView>
  </sheetViews>
  <sheetFormatPr defaultColWidth="13.83203125" defaultRowHeight="11.25"/>
  <cols>
    <col min="1" max="1" width="25" style="1" customWidth="1"/>
    <col min="2" max="4" width="13.83203125" style="2" customWidth="1"/>
    <col min="5" max="5" width="0" style="2" hidden="1" customWidth="1"/>
    <col min="6" max="6" width="13.83203125" style="2" customWidth="1"/>
    <col min="7" max="7" width="15.33203125" style="2" bestFit="1" customWidth="1"/>
    <col min="8" max="9" width="13.83203125" style="2" customWidth="1"/>
    <col min="10" max="10" width="13.83203125" style="3" customWidth="1"/>
    <col min="11" max="16384" width="13.83203125" style="1" customWidth="1"/>
  </cols>
  <sheetData>
    <row r="1" spans="1:10" ht="22.5">
      <c r="A1" s="134" t="str">
        <f>BdgtYear&amp;" BUDGET FOR THE "&amp;MType&amp;" OF "&amp;TName</f>
        <v>2014 BUDGET FOR THE TOWN OF CATSKILL</v>
      </c>
      <c r="B1" s="135"/>
      <c r="C1" s="136"/>
      <c r="D1" s="135"/>
      <c r="E1" s="136"/>
      <c r="F1" s="136"/>
      <c r="G1" s="136"/>
      <c r="H1" s="136"/>
      <c r="I1" s="135"/>
      <c r="J1" s="137"/>
    </row>
    <row r="2" spans="1:10" ht="20.25">
      <c r="A2" s="138" t="s">
        <v>428</v>
      </c>
      <c r="B2" s="135"/>
      <c r="C2" s="136"/>
      <c r="D2" s="135"/>
      <c r="E2" s="136"/>
      <c r="F2" s="136"/>
      <c r="G2" s="136"/>
      <c r="H2" s="136"/>
      <c r="I2" s="136"/>
      <c r="J2" s="139"/>
    </row>
    <row r="3" spans="1:10" ht="15">
      <c r="A3" s="140"/>
      <c r="B3" s="141"/>
      <c r="C3" s="142"/>
      <c r="D3" s="142"/>
      <c r="E3" s="142"/>
      <c r="F3" s="142"/>
      <c r="G3" s="142"/>
      <c r="H3" s="142"/>
      <c r="I3" s="143" t="s">
        <v>1</v>
      </c>
      <c r="J3" s="144">
        <v>3</v>
      </c>
    </row>
    <row r="4" spans="1:10" ht="15">
      <c r="A4" s="145"/>
      <c r="B4" s="141"/>
      <c r="C4" s="142"/>
      <c r="D4" s="146"/>
      <c r="E4" s="142"/>
      <c r="F4" s="142"/>
      <c r="G4" s="142"/>
      <c r="H4" s="142"/>
      <c r="I4" s="142"/>
      <c r="J4" s="147"/>
    </row>
    <row r="5" spans="1:10" ht="15">
      <c r="A5" s="148"/>
      <c r="B5" s="145"/>
      <c r="C5" s="142" t="s">
        <v>2</v>
      </c>
      <c r="D5" s="142" t="s">
        <v>3</v>
      </c>
      <c r="E5" s="142" t="s">
        <v>4</v>
      </c>
      <c r="F5" s="142" t="s">
        <v>5</v>
      </c>
      <c r="G5" s="142" t="s">
        <v>6</v>
      </c>
      <c r="H5" s="142" t="s">
        <v>7</v>
      </c>
      <c r="I5" s="142" t="s">
        <v>8</v>
      </c>
      <c r="J5" s="147" t="s">
        <v>9</v>
      </c>
    </row>
    <row r="6" spans="1:10" ht="15">
      <c r="A6" s="149"/>
      <c r="B6" s="150" t="s">
        <v>10</v>
      </c>
      <c r="C6" s="142" t="s">
        <v>4</v>
      </c>
      <c r="D6" s="142" t="s">
        <v>11</v>
      </c>
      <c r="E6" s="142" t="s">
        <v>12</v>
      </c>
      <c r="F6" s="142" t="s">
        <v>13</v>
      </c>
      <c r="G6" s="142" t="s">
        <v>13</v>
      </c>
      <c r="H6" s="142" t="s">
        <v>13</v>
      </c>
      <c r="I6" s="142" t="s">
        <v>14</v>
      </c>
      <c r="J6" s="147" t="s">
        <v>14</v>
      </c>
    </row>
    <row r="7" spans="1:10" ht="15.75" thickBot="1">
      <c r="A7" s="151" t="s">
        <v>15</v>
      </c>
      <c r="B7" s="152" t="s">
        <v>16</v>
      </c>
      <c r="C7" s="153">
        <f>BdgtYear-2</f>
        <v>2012</v>
      </c>
      <c r="D7" s="153">
        <f>BdgtYear-1</f>
        <v>2013</v>
      </c>
      <c r="E7" s="153">
        <f>BdgtYear-1</f>
        <v>2013</v>
      </c>
      <c r="F7" s="153">
        <f>BdgtYear</f>
        <v>2014</v>
      </c>
      <c r="G7" s="153">
        <f>BdgtYear</f>
        <v>2014</v>
      </c>
      <c r="H7" s="153">
        <f>BdgtYear</f>
        <v>2014</v>
      </c>
      <c r="I7" s="153">
        <f>BdgtYear-1</f>
        <v>2013</v>
      </c>
      <c r="J7" s="154">
        <f>BdgtYear-1</f>
        <v>2013</v>
      </c>
    </row>
    <row r="8" spans="1:10" ht="15">
      <c r="A8" s="155" t="s">
        <v>17</v>
      </c>
      <c r="B8" s="142"/>
      <c r="C8" s="156"/>
      <c r="D8" s="157"/>
      <c r="E8" s="157"/>
      <c r="F8" s="157"/>
      <c r="G8" s="157"/>
      <c r="H8" s="157"/>
      <c r="I8" s="157"/>
      <c r="J8" s="158"/>
    </row>
    <row r="9" spans="1:10" ht="15">
      <c r="A9" s="159" t="s">
        <v>429</v>
      </c>
      <c r="B9" s="142" t="s">
        <v>430</v>
      </c>
      <c r="C9" s="160">
        <v>0</v>
      </c>
      <c r="D9" s="161">
        <v>0</v>
      </c>
      <c r="E9" s="161">
        <v>0</v>
      </c>
      <c r="F9" s="161">
        <v>0</v>
      </c>
      <c r="G9" s="161">
        <v>0</v>
      </c>
      <c r="H9" s="161">
        <v>0</v>
      </c>
      <c r="I9" s="157">
        <f>H9-D9</f>
        <v>0</v>
      </c>
      <c r="J9" s="162" t="str">
        <f>IF(D9=0,"********",I9/D9)</f>
        <v>********</v>
      </c>
    </row>
    <row r="10" spans="1:10" ht="15">
      <c r="A10" s="159" t="s">
        <v>429</v>
      </c>
      <c r="B10" s="142" t="s">
        <v>430</v>
      </c>
      <c r="C10" s="160">
        <v>1980</v>
      </c>
      <c r="D10" s="161">
        <v>1980</v>
      </c>
      <c r="E10" s="161">
        <v>0</v>
      </c>
      <c r="F10" s="161">
        <v>1980</v>
      </c>
      <c r="G10" s="161">
        <v>1980</v>
      </c>
      <c r="H10" s="161">
        <v>1980</v>
      </c>
      <c r="I10" s="168">
        <f>H10-D10</f>
        <v>0</v>
      </c>
      <c r="J10" s="169">
        <f>IF(D10=0,"********",I10/D10)</f>
        <v>0</v>
      </c>
    </row>
    <row r="11" spans="1:10" ht="15.75" thickBot="1">
      <c r="A11" s="170"/>
      <c r="B11" s="142"/>
      <c r="C11" s="157"/>
      <c r="D11" s="157"/>
      <c r="E11" s="157"/>
      <c r="F11" s="157"/>
      <c r="G11" s="157"/>
      <c r="H11" s="157"/>
      <c r="I11" s="171"/>
      <c r="J11" s="162"/>
    </row>
    <row r="12" spans="1:10" ht="15.75" thickTop="1">
      <c r="A12" s="172"/>
      <c r="B12" s="173"/>
      <c r="C12" s="174"/>
      <c r="D12" s="174"/>
      <c r="E12" s="174"/>
      <c r="F12" s="174"/>
      <c r="G12" s="174"/>
      <c r="H12" s="174"/>
      <c r="I12" s="174"/>
      <c r="J12" s="175"/>
    </row>
    <row r="13" spans="1:10" ht="15">
      <c r="A13" s="170" t="s">
        <v>67</v>
      </c>
      <c r="B13" s="142"/>
      <c r="C13" s="157">
        <f aca="true" t="shared" si="0" ref="C13:I13">SUBTOTAL(9,C9:C10)</f>
        <v>1980</v>
      </c>
      <c r="D13" s="157">
        <f>SUBTOTAL(9,D9:D10)</f>
        <v>1980</v>
      </c>
      <c r="E13" s="157">
        <f t="shared" si="0"/>
        <v>0</v>
      </c>
      <c r="F13" s="157">
        <f t="shared" si="0"/>
        <v>1980</v>
      </c>
      <c r="G13" s="157">
        <f t="shared" si="0"/>
        <v>1980</v>
      </c>
      <c r="H13" s="157">
        <f t="shared" si="0"/>
        <v>1980</v>
      </c>
      <c r="I13" s="157">
        <f t="shared" si="0"/>
        <v>0</v>
      </c>
      <c r="J13" s="162">
        <f>IF(D13=0,"********",I13/D13)</f>
        <v>0</v>
      </c>
    </row>
    <row r="14" spans="1:10" ht="15">
      <c r="A14" s="148"/>
      <c r="B14" s="142"/>
      <c r="C14" s="157"/>
      <c r="D14" s="157"/>
      <c r="E14" s="157"/>
      <c r="F14" s="157"/>
      <c r="G14" s="157"/>
      <c r="H14" s="157"/>
      <c r="I14" s="157"/>
      <c r="J14" s="158"/>
    </row>
    <row r="15" spans="1:10" ht="15">
      <c r="A15" s="148"/>
      <c r="B15" s="142"/>
      <c r="C15" s="157"/>
      <c r="D15" s="157"/>
      <c r="E15" s="157"/>
      <c r="F15" s="157"/>
      <c r="G15" s="157"/>
      <c r="H15" s="157"/>
      <c r="I15" s="157"/>
      <c r="J15" s="158"/>
    </row>
    <row r="16" spans="1:10" ht="15">
      <c r="A16" s="155" t="s">
        <v>68</v>
      </c>
      <c r="B16" s="142"/>
      <c r="C16" s="157"/>
      <c r="D16" s="157"/>
      <c r="E16" s="157"/>
      <c r="F16" s="157"/>
      <c r="G16" s="157"/>
      <c r="H16" s="157"/>
      <c r="I16" s="157"/>
      <c r="J16" s="158"/>
    </row>
    <row r="17" spans="1:10" ht="15.75" thickBot="1">
      <c r="A17" s="170"/>
      <c r="B17" s="142"/>
      <c r="C17" s="157"/>
      <c r="D17" s="157"/>
      <c r="E17" s="157"/>
      <c r="F17" s="157"/>
      <c r="G17" s="157"/>
      <c r="H17" s="157"/>
      <c r="I17" s="157"/>
      <c r="J17" s="158"/>
    </row>
    <row r="18" spans="1:10" ht="15.75" thickTop="1">
      <c r="A18" s="172"/>
      <c r="B18" s="173"/>
      <c r="C18" s="174"/>
      <c r="D18" s="174"/>
      <c r="E18" s="174"/>
      <c r="F18" s="174"/>
      <c r="G18" s="174"/>
      <c r="H18" s="174"/>
      <c r="I18" s="174"/>
      <c r="J18" s="175"/>
    </row>
    <row r="19" spans="1:10" ht="15">
      <c r="A19" s="170" t="s">
        <v>84</v>
      </c>
      <c r="B19" s="142"/>
      <c r="C19" s="161">
        <f aca="true" t="shared" si="1" ref="C19:I19">SUBTOTAL(9,C17:C17)</f>
        <v>0</v>
      </c>
      <c r="D19" s="161">
        <f>SUBTOTAL(9,D17:D17)</f>
        <v>0</v>
      </c>
      <c r="E19" s="161">
        <f t="shared" si="1"/>
        <v>0</v>
      </c>
      <c r="F19" s="161">
        <f t="shared" si="1"/>
        <v>0</v>
      </c>
      <c r="G19" s="161">
        <f t="shared" si="1"/>
        <v>0</v>
      </c>
      <c r="H19" s="161">
        <f t="shared" si="1"/>
        <v>0</v>
      </c>
      <c r="I19" s="157">
        <f t="shared" si="1"/>
        <v>0</v>
      </c>
      <c r="J19" s="162" t="str">
        <f>IF(D19=0,"********",I19/D19)</f>
        <v>********</v>
      </c>
    </row>
  </sheetData>
  <sheetProtection sheet="1" objects="1" scenarios="1"/>
  <printOptions horizontalCentered="1"/>
  <pageMargins left="0.75" right="0.75" top="1" bottom="1" header="0.5" footer="0.5"/>
  <pageSetup blackAndWhite="1" fitToHeight="0" fitToWidth="1" horizontalDpi="300" verticalDpi="300" orientation="portrait" scale="89" r:id="rId1"/>
  <headerFooter alignWithMargins="0">
    <oddHeader>&amp;CPage &amp;P of &amp;N</oddHeader>
    <oddFooter>&amp;L&amp;A Fund&amp;R&amp;D: 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714">
    <pageSetUpPr fitToPage="1"/>
  </sheetPr>
  <dimension ref="A1:J19"/>
  <sheetViews>
    <sheetView showGridLines="0" zoomScalePageLayoutView="0" workbookViewId="0" topLeftCell="A1">
      <selection activeCell="A19" sqref="A19"/>
    </sheetView>
  </sheetViews>
  <sheetFormatPr defaultColWidth="13.83203125" defaultRowHeight="11.25"/>
  <cols>
    <col min="1" max="1" width="25" style="1" customWidth="1"/>
    <col min="2" max="4" width="13.83203125" style="2" customWidth="1"/>
    <col min="5" max="5" width="0" style="2" hidden="1" customWidth="1"/>
    <col min="6" max="6" width="13.83203125" style="2" customWidth="1"/>
    <col min="7" max="7" width="15.33203125" style="2" bestFit="1" customWidth="1"/>
    <col min="8" max="9" width="13.83203125" style="2" customWidth="1"/>
    <col min="10" max="10" width="13.83203125" style="3" customWidth="1"/>
    <col min="11" max="16384" width="13.83203125" style="1" customWidth="1"/>
  </cols>
  <sheetData>
    <row r="1" spans="1:10" ht="22.5">
      <c r="A1" s="134" t="str">
        <f>BdgtYear&amp;" BUDGET FOR THE "&amp;MType&amp;" OF "&amp;TName</f>
        <v>2014 BUDGET FOR THE TOWN OF CATSKILL</v>
      </c>
      <c r="B1" s="135"/>
      <c r="C1" s="136"/>
      <c r="D1" s="135"/>
      <c r="E1" s="136"/>
      <c r="F1" s="136"/>
      <c r="G1" s="136"/>
      <c r="H1" s="136"/>
      <c r="I1" s="135"/>
      <c r="J1" s="137"/>
    </row>
    <row r="2" spans="1:10" ht="20.25">
      <c r="A2" s="138" t="s">
        <v>431</v>
      </c>
      <c r="B2" s="135"/>
      <c r="C2" s="136"/>
      <c r="D2" s="135"/>
      <c r="E2" s="136"/>
      <c r="F2" s="136"/>
      <c r="G2" s="136"/>
      <c r="H2" s="136"/>
      <c r="I2" s="136"/>
      <c r="J2" s="139"/>
    </row>
    <row r="3" spans="1:10" ht="15">
      <c r="A3" s="140"/>
      <c r="B3" s="141"/>
      <c r="C3" s="142"/>
      <c r="D3" s="142"/>
      <c r="E3" s="142"/>
      <c r="F3" s="142"/>
      <c r="G3" s="142"/>
      <c r="H3" s="142"/>
      <c r="I3" s="143" t="s">
        <v>1</v>
      </c>
      <c r="J3" s="144">
        <v>3</v>
      </c>
    </row>
    <row r="4" spans="1:10" ht="15">
      <c r="A4" s="145"/>
      <c r="B4" s="141"/>
      <c r="C4" s="142"/>
      <c r="D4" s="146"/>
      <c r="E4" s="142"/>
      <c r="F4" s="142"/>
      <c r="G4" s="142"/>
      <c r="H4" s="142"/>
      <c r="I4" s="142"/>
      <c r="J4" s="147"/>
    </row>
    <row r="5" spans="1:10" ht="15">
      <c r="A5" s="148"/>
      <c r="B5" s="145"/>
      <c r="C5" s="142" t="s">
        <v>2</v>
      </c>
      <c r="D5" s="142" t="s">
        <v>3</v>
      </c>
      <c r="E5" s="142" t="s">
        <v>4</v>
      </c>
      <c r="F5" s="142" t="s">
        <v>5</v>
      </c>
      <c r="G5" s="142" t="s">
        <v>6</v>
      </c>
      <c r="H5" s="142" t="s">
        <v>7</v>
      </c>
      <c r="I5" s="142" t="s">
        <v>8</v>
      </c>
      <c r="J5" s="147" t="s">
        <v>9</v>
      </c>
    </row>
    <row r="6" spans="1:10" ht="15">
      <c r="A6" s="149"/>
      <c r="B6" s="150" t="s">
        <v>10</v>
      </c>
      <c r="C6" s="142" t="s">
        <v>4</v>
      </c>
      <c r="D6" s="142" t="s">
        <v>11</v>
      </c>
      <c r="E6" s="142" t="s">
        <v>12</v>
      </c>
      <c r="F6" s="142" t="s">
        <v>13</v>
      </c>
      <c r="G6" s="142" t="s">
        <v>13</v>
      </c>
      <c r="H6" s="142" t="s">
        <v>13</v>
      </c>
      <c r="I6" s="142" t="s">
        <v>14</v>
      </c>
      <c r="J6" s="147" t="s">
        <v>14</v>
      </c>
    </row>
    <row r="7" spans="1:10" ht="15.75" thickBot="1">
      <c r="A7" s="151" t="s">
        <v>15</v>
      </c>
      <c r="B7" s="152" t="s">
        <v>16</v>
      </c>
      <c r="C7" s="153">
        <f>BdgtYear-2</f>
        <v>2012</v>
      </c>
      <c r="D7" s="153">
        <f>BdgtYear-1</f>
        <v>2013</v>
      </c>
      <c r="E7" s="153">
        <f>BdgtYear-1</f>
        <v>2013</v>
      </c>
      <c r="F7" s="153">
        <f>BdgtYear</f>
        <v>2014</v>
      </c>
      <c r="G7" s="153">
        <f>BdgtYear</f>
        <v>2014</v>
      </c>
      <c r="H7" s="153">
        <f>BdgtYear</f>
        <v>2014</v>
      </c>
      <c r="I7" s="153">
        <f>BdgtYear-1</f>
        <v>2013</v>
      </c>
      <c r="J7" s="154">
        <f>BdgtYear-1</f>
        <v>2013</v>
      </c>
    </row>
    <row r="8" spans="1:10" ht="15">
      <c r="A8" s="155" t="s">
        <v>17</v>
      </c>
      <c r="B8" s="142"/>
      <c r="C8" s="156"/>
      <c r="D8" s="157"/>
      <c r="E8" s="157"/>
      <c r="F8" s="157"/>
      <c r="G8" s="157"/>
      <c r="H8" s="157"/>
      <c r="I8" s="157"/>
      <c r="J8" s="158"/>
    </row>
    <row r="9" spans="1:10" ht="15">
      <c r="A9" s="159" t="s">
        <v>432</v>
      </c>
      <c r="B9" s="142" t="s">
        <v>433</v>
      </c>
      <c r="C9" s="160">
        <v>0</v>
      </c>
      <c r="D9" s="161">
        <v>0</v>
      </c>
      <c r="E9" s="161">
        <v>0</v>
      </c>
      <c r="F9" s="161">
        <v>0</v>
      </c>
      <c r="G9" s="161">
        <v>0</v>
      </c>
      <c r="H9" s="161">
        <v>0</v>
      </c>
      <c r="I9" s="157">
        <f>H9-D9</f>
        <v>0</v>
      </c>
      <c r="J9" s="162" t="str">
        <f>IF(D9=0,"********",I9/D9)</f>
        <v>********</v>
      </c>
    </row>
    <row r="10" spans="1:10" ht="15">
      <c r="A10" s="159" t="s">
        <v>432</v>
      </c>
      <c r="B10" s="142" t="s">
        <v>433</v>
      </c>
      <c r="C10" s="160">
        <v>6732</v>
      </c>
      <c r="D10" s="161">
        <v>6732</v>
      </c>
      <c r="E10" s="161">
        <v>0</v>
      </c>
      <c r="F10" s="161">
        <v>6732</v>
      </c>
      <c r="G10" s="161">
        <v>6732</v>
      </c>
      <c r="H10" s="161">
        <v>6732</v>
      </c>
      <c r="I10" s="168">
        <f>H10-D10</f>
        <v>0</v>
      </c>
      <c r="J10" s="169">
        <f>IF(D10=0,"********",I10/D10)</f>
        <v>0</v>
      </c>
    </row>
    <row r="11" spans="1:10" ht="15.75" thickBot="1">
      <c r="A11" s="170"/>
      <c r="B11" s="142"/>
      <c r="C11" s="157"/>
      <c r="D11" s="157"/>
      <c r="E11" s="157"/>
      <c r="F11" s="157"/>
      <c r="G11" s="157"/>
      <c r="H11" s="157"/>
      <c r="I11" s="171"/>
      <c r="J11" s="162"/>
    </row>
    <row r="12" spans="1:10" ht="15.75" thickTop="1">
      <c r="A12" s="172"/>
      <c r="B12" s="173"/>
      <c r="C12" s="174"/>
      <c r="D12" s="174"/>
      <c r="E12" s="174"/>
      <c r="F12" s="174"/>
      <c r="G12" s="174"/>
      <c r="H12" s="174"/>
      <c r="I12" s="174"/>
      <c r="J12" s="175"/>
    </row>
    <row r="13" spans="1:10" ht="15">
      <c r="A13" s="170" t="s">
        <v>67</v>
      </c>
      <c r="B13" s="142"/>
      <c r="C13" s="157">
        <f aca="true" t="shared" si="0" ref="C13:I13">SUBTOTAL(9,C9:C10)</f>
        <v>6732</v>
      </c>
      <c r="D13" s="157">
        <f>SUBTOTAL(9,D9:D10)</f>
        <v>6732</v>
      </c>
      <c r="E13" s="157">
        <f t="shared" si="0"/>
        <v>0</v>
      </c>
      <c r="F13" s="157">
        <f t="shared" si="0"/>
        <v>6732</v>
      </c>
      <c r="G13" s="157">
        <f t="shared" si="0"/>
        <v>6732</v>
      </c>
      <c r="H13" s="157">
        <f t="shared" si="0"/>
        <v>6732</v>
      </c>
      <c r="I13" s="157">
        <f t="shared" si="0"/>
        <v>0</v>
      </c>
      <c r="J13" s="162">
        <f>IF(D13=0,"********",I13/D13)</f>
        <v>0</v>
      </c>
    </row>
    <row r="14" spans="1:10" ht="15">
      <c r="A14" s="148"/>
      <c r="B14" s="142"/>
      <c r="C14" s="157"/>
      <c r="D14" s="157"/>
      <c r="E14" s="157"/>
      <c r="F14" s="157"/>
      <c r="G14" s="157"/>
      <c r="H14" s="157"/>
      <c r="I14" s="157"/>
      <c r="J14" s="158"/>
    </row>
    <row r="15" spans="1:10" ht="15">
      <c r="A15" s="148"/>
      <c r="B15" s="142"/>
      <c r="C15" s="157"/>
      <c r="D15" s="157"/>
      <c r="E15" s="157"/>
      <c r="F15" s="157"/>
      <c r="G15" s="157"/>
      <c r="H15" s="157"/>
      <c r="I15" s="157"/>
      <c r="J15" s="158"/>
    </row>
    <row r="16" spans="1:10" ht="15">
      <c r="A16" s="155" t="s">
        <v>68</v>
      </c>
      <c r="B16" s="142"/>
      <c r="C16" s="157"/>
      <c r="D16" s="157"/>
      <c r="E16" s="157"/>
      <c r="F16" s="157"/>
      <c r="G16" s="157"/>
      <c r="H16" s="157"/>
      <c r="I16" s="157"/>
      <c r="J16" s="158"/>
    </row>
    <row r="17" spans="1:10" ht="15.75" thickBot="1">
      <c r="A17" s="170"/>
      <c r="B17" s="142"/>
      <c r="C17" s="157"/>
      <c r="D17" s="157"/>
      <c r="E17" s="157"/>
      <c r="F17" s="157"/>
      <c r="G17" s="157"/>
      <c r="H17" s="157"/>
      <c r="I17" s="157"/>
      <c r="J17" s="158"/>
    </row>
    <row r="18" spans="1:10" ht="15.75" thickTop="1">
      <c r="A18" s="172"/>
      <c r="B18" s="173"/>
      <c r="C18" s="174"/>
      <c r="D18" s="174"/>
      <c r="E18" s="174"/>
      <c r="F18" s="174"/>
      <c r="G18" s="174"/>
      <c r="H18" s="174"/>
      <c r="I18" s="174"/>
      <c r="J18" s="175"/>
    </row>
    <row r="19" spans="1:10" ht="15">
      <c r="A19" s="170" t="s">
        <v>84</v>
      </c>
      <c r="B19" s="142"/>
      <c r="C19" s="161">
        <f aca="true" t="shared" si="1" ref="C19:I19">SUBTOTAL(9,C17:C17)</f>
        <v>0</v>
      </c>
      <c r="D19" s="161">
        <f>SUBTOTAL(9,D17:D17)</f>
        <v>0</v>
      </c>
      <c r="E19" s="161">
        <f t="shared" si="1"/>
        <v>0</v>
      </c>
      <c r="F19" s="161">
        <f t="shared" si="1"/>
        <v>0</v>
      </c>
      <c r="G19" s="161">
        <f t="shared" si="1"/>
        <v>0</v>
      </c>
      <c r="H19" s="161">
        <f t="shared" si="1"/>
        <v>0</v>
      </c>
      <c r="I19" s="157">
        <f t="shared" si="1"/>
        <v>0</v>
      </c>
      <c r="J19" s="162" t="str">
        <f>IF(D19=0,"********",I19/D19)</f>
        <v>********</v>
      </c>
    </row>
  </sheetData>
  <sheetProtection sheet="1" objects="1" scenarios="1"/>
  <printOptions horizontalCentered="1"/>
  <pageMargins left="0.75" right="0.75" top="1" bottom="1" header="0.5" footer="0.5"/>
  <pageSetup blackAndWhite="1" fitToHeight="0" fitToWidth="1" horizontalDpi="300" verticalDpi="300" orientation="portrait" scale="89" r:id="rId1"/>
  <headerFooter alignWithMargins="0">
    <oddHeader>&amp;CPage &amp;P of &amp;N</oddHeader>
    <oddFooter>&amp;L&amp;A Fund&amp;R&amp;D: 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717">
    <pageSetUpPr fitToPage="1"/>
  </sheetPr>
  <dimension ref="A1:J19"/>
  <sheetViews>
    <sheetView showGridLines="0" zoomScalePageLayoutView="0" workbookViewId="0" topLeftCell="A1">
      <selection activeCell="A19" sqref="A19"/>
    </sheetView>
  </sheetViews>
  <sheetFormatPr defaultColWidth="13.83203125" defaultRowHeight="11.25"/>
  <cols>
    <col min="1" max="1" width="25" style="1" customWidth="1"/>
    <col min="2" max="4" width="13.83203125" style="2" customWidth="1"/>
    <col min="5" max="5" width="0" style="2" hidden="1" customWidth="1"/>
    <col min="6" max="6" width="13.83203125" style="2" customWidth="1"/>
    <col min="7" max="7" width="15.33203125" style="2" bestFit="1" customWidth="1"/>
    <col min="8" max="9" width="13.83203125" style="2" customWidth="1"/>
    <col min="10" max="10" width="13.83203125" style="3" customWidth="1"/>
    <col min="11" max="16384" width="13.83203125" style="1" customWidth="1"/>
  </cols>
  <sheetData>
    <row r="1" spans="1:10" ht="22.5">
      <c r="A1" s="134" t="str">
        <f>BdgtYear&amp;" BUDGET FOR THE "&amp;MType&amp;" OF "&amp;TName</f>
        <v>2014 BUDGET FOR THE TOWN OF CATSKILL</v>
      </c>
      <c r="B1" s="135"/>
      <c r="C1" s="136"/>
      <c r="D1" s="135"/>
      <c r="E1" s="136"/>
      <c r="F1" s="136"/>
      <c r="G1" s="136"/>
      <c r="H1" s="136"/>
      <c r="I1" s="135"/>
      <c r="J1" s="137"/>
    </row>
    <row r="2" spans="1:10" ht="20.25">
      <c r="A2" s="138" t="s">
        <v>434</v>
      </c>
      <c r="B2" s="135"/>
      <c r="C2" s="136"/>
      <c r="D2" s="135"/>
      <c r="E2" s="136"/>
      <c r="F2" s="136"/>
      <c r="G2" s="136"/>
      <c r="H2" s="136"/>
      <c r="I2" s="136"/>
      <c r="J2" s="139"/>
    </row>
    <row r="3" spans="1:10" ht="15">
      <c r="A3" s="140"/>
      <c r="B3" s="141"/>
      <c r="C3" s="142"/>
      <c r="D3" s="142"/>
      <c r="E3" s="142"/>
      <c r="F3" s="142"/>
      <c r="G3" s="142"/>
      <c r="H3" s="142"/>
      <c r="I3" s="143" t="s">
        <v>1</v>
      </c>
      <c r="J3" s="144">
        <v>3</v>
      </c>
    </row>
    <row r="4" spans="1:10" ht="15">
      <c r="A4" s="145"/>
      <c r="B4" s="141"/>
      <c r="C4" s="142"/>
      <c r="D4" s="146"/>
      <c r="E4" s="142"/>
      <c r="F4" s="142"/>
      <c r="G4" s="142"/>
      <c r="H4" s="142"/>
      <c r="I4" s="142"/>
      <c r="J4" s="147"/>
    </row>
    <row r="5" spans="1:10" ht="15">
      <c r="A5" s="148"/>
      <c r="B5" s="145"/>
      <c r="C5" s="142" t="s">
        <v>2</v>
      </c>
      <c r="D5" s="142" t="s">
        <v>3</v>
      </c>
      <c r="E5" s="142" t="s">
        <v>4</v>
      </c>
      <c r="F5" s="142" t="s">
        <v>5</v>
      </c>
      <c r="G5" s="142" t="s">
        <v>6</v>
      </c>
      <c r="H5" s="142" t="s">
        <v>7</v>
      </c>
      <c r="I5" s="142" t="s">
        <v>8</v>
      </c>
      <c r="J5" s="147" t="s">
        <v>9</v>
      </c>
    </row>
    <row r="6" spans="1:10" ht="15">
      <c r="A6" s="149"/>
      <c r="B6" s="150" t="s">
        <v>10</v>
      </c>
      <c r="C6" s="142" t="s">
        <v>4</v>
      </c>
      <c r="D6" s="142" t="s">
        <v>11</v>
      </c>
      <c r="E6" s="142" t="s">
        <v>12</v>
      </c>
      <c r="F6" s="142" t="s">
        <v>13</v>
      </c>
      <c r="G6" s="142" t="s">
        <v>13</v>
      </c>
      <c r="H6" s="142" t="s">
        <v>13</v>
      </c>
      <c r="I6" s="142" t="s">
        <v>14</v>
      </c>
      <c r="J6" s="147" t="s">
        <v>14</v>
      </c>
    </row>
    <row r="7" spans="1:10" ht="15.75" thickBot="1">
      <c r="A7" s="151" t="s">
        <v>15</v>
      </c>
      <c r="B7" s="152" t="s">
        <v>16</v>
      </c>
      <c r="C7" s="153">
        <f>BdgtYear-2</f>
        <v>2012</v>
      </c>
      <c r="D7" s="153">
        <f>BdgtYear-1</f>
        <v>2013</v>
      </c>
      <c r="E7" s="153">
        <f>BdgtYear-1</f>
        <v>2013</v>
      </c>
      <c r="F7" s="153">
        <f>BdgtYear</f>
        <v>2014</v>
      </c>
      <c r="G7" s="153">
        <f>BdgtYear</f>
        <v>2014</v>
      </c>
      <c r="H7" s="153">
        <f>BdgtYear</f>
        <v>2014</v>
      </c>
      <c r="I7" s="153">
        <f>BdgtYear-1</f>
        <v>2013</v>
      </c>
      <c r="J7" s="154">
        <f>BdgtYear-1</f>
        <v>2013</v>
      </c>
    </row>
    <row r="8" spans="1:10" ht="15">
      <c r="A8" s="155" t="s">
        <v>17</v>
      </c>
      <c r="B8" s="142"/>
      <c r="C8" s="156"/>
      <c r="D8" s="157"/>
      <c r="E8" s="157"/>
      <c r="F8" s="157"/>
      <c r="G8" s="157"/>
      <c r="H8" s="157"/>
      <c r="I8" s="157"/>
      <c r="J8" s="158"/>
    </row>
    <row r="9" spans="1:10" ht="15">
      <c r="A9" s="159" t="s">
        <v>435</v>
      </c>
      <c r="B9" s="142" t="s">
        <v>436</v>
      </c>
      <c r="C9" s="160">
        <v>0</v>
      </c>
      <c r="D9" s="161">
        <v>0</v>
      </c>
      <c r="E9" s="161">
        <v>0</v>
      </c>
      <c r="F9" s="161">
        <v>0</v>
      </c>
      <c r="G9" s="161">
        <v>0</v>
      </c>
      <c r="H9" s="161">
        <v>0</v>
      </c>
      <c r="I9" s="157">
        <f>H9-D9</f>
        <v>0</v>
      </c>
      <c r="J9" s="162" t="str">
        <f>IF(D9=0,"********",I9/D9)</f>
        <v>********</v>
      </c>
    </row>
    <row r="10" spans="1:10" ht="15">
      <c r="A10" s="159" t="s">
        <v>435</v>
      </c>
      <c r="B10" s="142" t="s">
        <v>436</v>
      </c>
      <c r="C10" s="160">
        <v>2178.39</v>
      </c>
      <c r="D10" s="161">
        <v>2743</v>
      </c>
      <c r="E10" s="161">
        <v>0</v>
      </c>
      <c r="F10" s="161">
        <v>2798</v>
      </c>
      <c r="G10" s="161">
        <v>2798</v>
      </c>
      <c r="H10" s="161">
        <v>2798</v>
      </c>
      <c r="I10" s="168">
        <f>H10-D10</f>
        <v>55</v>
      </c>
      <c r="J10" s="169">
        <f>IF(D10=0,"********",I10/D10)</f>
        <v>0.02005103900838498</v>
      </c>
    </row>
    <row r="11" spans="1:10" ht="15.75" thickBot="1">
      <c r="A11" s="170"/>
      <c r="B11" s="142"/>
      <c r="C11" s="157"/>
      <c r="D11" s="157"/>
      <c r="E11" s="157"/>
      <c r="F11" s="157"/>
      <c r="G11" s="157"/>
      <c r="H11" s="157"/>
      <c r="I11" s="171"/>
      <c r="J11" s="162"/>
    </row>
    <row r="12" spans="1:10" ht="15.75" thickTop="1">
      <c r="A12" s="172"/>
      <c r="B12" s="173"/>
      <c r="C12" s="174"/>
      <c r="D12" s="174"/>
      <c r="E12" s="174"/>
      <c r="F12" s="174"/>
      <c r="G12" s="174"/>
      <c r="H12" s="174"/>
      <c r="I12" s="174"/>
      <c r="J12" s="175"/>
    </row>
    <row r="13" spans="1:10" ht="15">
      <c r="A13" s="170" t="s">
        <v>67</v>
      </c>
      <c r="B13" s="142"/>
      <c r="C13" s="157">
        <f aca="true" t="shared" si="0" ref="C13:I13">SUBTOTAL(9,C9:C10)</f>
        <v>2178.39</v>
      </c>
      <c r="D13" s="157">
        <f>SUBTOTAL(9,D9:D10)</f>
        <v>2743</v>
      </c>
      <c r="E13" s="157">
        <f t="shared" si="0"/>
        <v>0</v>
      </c>
      <c r="F13" s="157">
        <f t="shared" si="0"/>
        <v>2798</v>
      </c>
      <c r="G13" s="157">
        <f t="shared" si="0"/>
        <v>2798</v>
      </c>
      <c r="H13" s="157">
        <f t="shared" si="0"/>
        <v>2798</v>
      </c>
      <c r="I13" s="157">
        <f t="shared" si="0"/>
        <v>55</v>
      </c>
      <c r="J13" s="162">
        <f>IF(D13=0,"********",I13/D13)</f>
        <v>0.02005103900838498</v>
      </c>
    </row>
    <row r="14" spans="1:10" ht="15">
      <c r="A14" s="148"/>
      <c r="B14" s="142"/>
      <c r="C14" s="157"/>
      <c r="D14" s="157"/>
      <c r="E14" s="157"/>
      <c r="F14" s="157"/>
      <c r="G14" s="157"/>
      <c r="H14" s="157"/>
      <c r="I14" s="157"/>
      <c r="J14" s="158"/>
    </row>
    <row r="15" spans="1:10" ht="15">
      <c r="A15" s="148"/>
      <c r="B15" s="142"/>
      <c r="C15" s="157"/>
      <c r="D15" s="157"/>
      <c r="E15" s="157"/>
      <c r="F15" s="157"/>
      <c r="G15" s="157"/>
      <c r="H15" s="157"/>
      <c r="I15" s="157"/>
      <c r="J15" s="158"/>
    </row>
    <row r="16" spans="1:10" ht="15">
      <c r="A16" s="155" t="s">
        <v>68</v>
      </c>
      <c r="B16" s="142"/>
      <c r="C16" s="157"/>
      <c r="D16" s="157"/>
      <c r="E16" s="157"/>
      <c r="F16" s="157"/>
      <c r="G16" s="157"/>
      <c r="H16" s="157"/>
      <c r="I16" s="157"/>
      <c r="J16" s="158"/>
    </row>
    <row r="17" spans="1:10" ht="15.75" thickBot="1">
      <c r="A17" s="170"/>
      <c r="B17" s="142"/>
      <c r="C17" s="157"/>
      <c r="D17" s="157"/>
      <c r="E17" s="157"/>
      <c r="F17" s="157"/>
      <c r="G17" s="157"/>
      <c r="H17" s="157"/>
      <c r="I17" s="157"/>
      <c r="J17" s="158"/>
    </row>
    <row r="18" spans="1:10" ht="15.75" thickTop="1">
      <c r="A18" s="172"/>
      <c r="B18" s="173"/>
      <c r="C18" s="174"/>
      <c r="D18" s="174"/>
      <c r="E18" s="174"/>
      <c r="F18" s="174"/>
      <c r="G18" s="174"/>
      <c r="H18" s="174"/>
      <c r="I18" s="174"/>
      <c r="J18" s="175"/>
    </row>
    <row r="19" spans="1:10" ht="15">
      <c r="A19" s="170" t="s">
        <v>84</v>
      </c>
      <c r="B19" s="142"/>
      <c r="C19" s="161">
        <f aca="true" t="shared" si="1" ref="C19:I19">SUBTOTAL(9,C17:C17)</f>
        <v>0</v>
      </c>
      <c r="D19" s="161">
        <f>SUBTOTAL(9,D17:D17)</f>
        <v>0</v>
      </c>
      <c r="E19" s="161">
        <f t="shared" si="1"/>
        <v>0</v>
      </c>
      <c r="F19" s="161">
        <f t="shared" si="1"/>
        <v>0</v>
      </c>
      <c r="G19" s="161">
        <f t="shared" si="1"/>
        <v>0</v>
      </c>
      <c r="H19" s="161">
        <f t="shared" si="1"/>
        <v>0</v>
      </c>
      <c r="I19" s="157">
        <f t="shared" si="1"/>
        <v>0</v>
      </c>
      <c r="J19" s="162" t="str">
        <f>IF(D19=0,"********",I19/D19)</f>
        <v>********</v>
      </c>
    </row>
  </sheetData>
  <sheetProtection sheet="1" objects="1" scenarios="1"/>
  <printOptions horizontalCentered="1"/>
  <pageMargins left="0.75" right="0.75" top="1" bottom="1" header="0.5" footer="0.5"/>
  <pageSetup blackAndWhite="1" fitToHeight="0" fitToWidth="1" horizontalDpi="300" verticalDpi="300" orientation="portrait" scale="89" r:id="rId1"/>
  <headerFooter alignWithMargins="0">
    <oddHeader>&amp;CPage &amp;P of &amp;N</oddHeader>
    <oddFooter>&amp;L&amp;A Fund&amp;R&amp;D: 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720">
    <pageSetUpPr fitToPage="1"/>
  </sheetPr>
  <dimension ref="A1:J19"/>
  <sheetViews>
    <sheetView showGridLines="0" zoomScalePageLayoutView="0" workbookViewId="0" topLeftCell="A1">
      <selection activeCell="A19" sqref="A19"/>
    </sheetView>
  </sheetViews>
  <sheetFormatPr defaultColWidth="13.83203125" defaultRowHeight="11.25"/>
  <cols>
    <col min="1" max="1" width="25" style="1" customWidth="1"/>
    <col min="2" max="4" width="13.83203125" style="2" customWidth="1"/>
    <col min="5" max="5" width="0" style="2" hidden="1" customWidth="1"/>
    <col min="6" max="6" width="13.83203125" style="2" customWidth="1"/>
    <col min="7" max="7" width="15.33203125" style="2" bestFit="1" customWidth="1"/>
    <col min="8" max="9" width="13.83203125" style="2" customWidth="1"/>
    <col min="10" max="10" width="13.83203125" style="3" customWidth="1"/>
    <col min="11" max="16384" width="13.83203125" style="1" customWidth="1"/>
  </cols>
  <sheetData>
    <row r="1" spans="1:10" ht="22.5">
      <c r="A1" s="134" t="str">
        <f>BdgtYear&amp;" BUDGET FOR THE "&amp;MType&amp;" OF "&amp;TName</f>
        <v>2014 BUDGET FOR THE TOWN OF CATSKILL</v>
      </c>
      <c r="B1" s="135"/>
      <c r="C1" s="136"/>
      <c r="D1" s="135"/>
      <c r="E1" s="136"/>
      <c r="F1" s="136"/>
      <c r="G1" s="136"/>
      <c r="H1" s="136"/>
      <c r="I1" s="135"/>
      <c r="J1" s="137"/>
    </row>
    <row r="2" spans="1:10" ht="20.25">
      <c r="A2" s="138" t="s">
        <v>437</v>
      </c>
      <c r="B2" s="135"/>
      <c r="C2" s="136"/>
      <c r="D2" s="135"/>
      <c r="E2" s="136"/>
      <c r="F2" s="136"/>
      <c r="G2" s="136"/>
      <c r="H2" s="136"/>
      <c r="I2" s="136"/>
      <c r="J2" s="139"/>
    </row>
    <row r="3" spans="1:10" ht="15">
      <c r="A3" s="140"/>
      <c r="B3" s="141"/>
      <c r="C3" s="142"/>
      <c r="D3" s="142"/>
      <c r="E3" s="142"/>
      <c r="F3" s="142"/>
      <c r="G3" s="142"/>
      <c r="H3" s="142"/>
      <c r="I3" s="143" t="s">
        <v>1</v>
      </c>
      <c r="J3" s="144">
        <v>3</v>
      </c>
    </row>
    <row r="4" spans="1:10" ht="15">
      <c r="A4" s="145"/>
      <c r="B4" s="141"/>
      <c r="C4" s="142"/>
      <c r="D4" s="146"/>
      <c r="E4" s="142"/>
      <c r="F4" s="142"/>
      <c r="G4" s="142"/>
      <c r="H4" s="142"/>
      <c r="I4" s="142"/>
      <c r="J4" s="147"/>
    </row>
    <row r="5" spans="1:10" ht="15">
      <c r="A5" s="148"/>
      <c r="B5" s="145"/>
      <c r="C5" s="142" t="s">
        <v>2</v>
      </c>
      <c r="D5" s="142" t="s">
        <v>3</v>
      </c>
      <c r="E5" s="142" t="s">
        <v>4</v>
      </c>
      <c r="F5" s="142" t="s">
        <v>5</v>
      </c>
      <c r="G5" s="142" t="s">
        <v>6</v>
      </c>
      <c r="H5" s="142" t="s">
        <v>7</v>
      </c>
      <c r="I5" s="142" t="s">
        <v>8</v>
      </c>
      <c r="J5" s="147" t="s">
        <v>9</v>
      </c>
    </row>
    <row r="6" spans="1:10" ht="15">
      <c r="A6" s="149"/>
      <c r="B6" s="150" t="s">
        <v>10</v>
      </c>
      <c r="C6" s="142" t="s">
        <v>4</v>
      </c>
      <c r="D6" s="142" t="s">
        <v>11</v>
      </c>
      <c r="E6" s="142" t="s">
        <v>12</v>
      </c>
      <c r="F6" s="142" t="s">
        <v>13</v>
      </c>
      <c r="G6" s="142" t="s">
        <v>13</v>
      </c>
      <c r="H6" s="142" t="s">
        <v>13</v>
      </c>
      <c r="I6" s="142" t="s">
        <v>14</v>
      </c>
      <c r="J6" s="147" t="s">
        <v>14</v>
      </c>
    </row>
    <row r="7" spans="1:10" ht="15.75" thickBot="1">
      <c r="A7" s="151" t="s">
        <v>15</v>
      </c>
      <c r="B7" s="152" t="s">
        <v>16</v>
      </c>
      <c r="C7" s="153">
        <f>BdgtYear-2</f>
        <v>2012</v>
      </c>
      <c r="D7" s="153">
        <f>BdgtYear-1</f>
        <v>2013</v>
      </c>
      <c r="E7" s="153">
        <f>BdgtYear-1</f>
        <v>2013</v>
      </c>
      <c r="F7" s="153">
        <f>BdgtYear</f>
        <v>2014</v>
      </c>
      <c r="G7" s="153">
        <f>BdgtYear</f>
        <v>2014</v>
      </c>
      <c r="H7" s="153">
        <f>BdgtYear</f>
        <v>2014</v>
      </c>
      <c r="I7" s="153">
        <f>BdgtYear-1</f>
        <v>2013</v>
      </c>
      <c r="J7" s="154">
        <f>BdgtYear-1</f>
        <v>2013</v>
      </c>
    </row>
    <row r="8" spans="1:10" ht="15">
      <c r="A8" s="155" t="s">
        <v>17</v>
      </c>
      <c r="B8" s="142"/>
      <c r="C8" s="156"/>
      <c r="D8" s="157"/>
      <c r="E8" s="157"/>
      <c r="F8" s="157"/>
      <c r="G8" s="157"/>
      <c r="H8" s="157"/>
      <c r="I8" s="157"/>
      <c r="J8" s="158"/>
    </row>
    <row r="9" spans="1:10" ht="15">
      <c r="A9" s="159" t="s">
        <v>438</v>
      </c>
      <c r="B9" s="142" t="s">
        <v>439</v>
      </c>
      <c r="C9" s="160">
        <v>0</v>
      </c>
      <c r="D9" s="161">
        <v>0</v>
      </c>
      <c r="E9" s="161">
        <v>0</v>
      </c>
      <c r="F9" s="161">
        <v>0</v>
      </c>
      <c r="G9" s="161">
        <v>0</v>
      </c>
      <c r="H9" s="161">
        <v>0</v>
      </c>
      <c r="I9" s="157">
        <f>H9-D9</f>
        <v>0</v>
      </c>
      <c r="J9" s="162" t="str">
        <f>IF(D9=0,"********",I9/D9)</f>
        <v>********</v>
      </c>
    </row>
    <row r="10" spans="1:10" ht="15">
      <c r="A10" s="159" t="s">
        <v>438</v>
      </c>
      <c r="B10" s="142" t="s">
        <v>439</v>
      </c>
      <c r="C10" s="160">
        <v>21508</v>
      </c>
      <c r="D10" s="161">
        <v>28750</v>
      </c>
      <c r="E10" s="161">
        <v>0</v>
      </c>
      <c r="F10" s="161">
        <v>29325</v>
      </c>
      <c r="G10" s="161">
        <v>29325</v>
      </c>
      <c r="H10" s="161">
        <v>29325</v>
      </c>
      <c r="I10" s="168">
        <f>H10-D10</f>
        <v>575</v>
      </c>
      <c r="J10" s="169">
        <f>IF(D10=0,"********",I10/D10)</f>
        <v>0.02</v>
      </c>
    </row>
    <row r="11" spans="1:10" ht="15.75" thickBot="1">
      <c r="A11" s="170"/>
      <c r="B11" s="142"/>
      <c r="C11" s="157"/>
      <c r="D11" s="157"/>
      <c r="E11" s="157"/>
      <c r="F11" s="157"/>
      <c r="G11" s="157"/>
      <c r="H11" s="157"/>
      <c r="I11" s="171"/>
      <c r="J11" s="162"/>
    </row>
    <row r="12" spans="1:10" ht="15.75" thickTop="1">
      <c r="A12" s="172"/>
      <c r="B12" s="173"/>
      <c r="C12" s="174"/>
      <c r="D12" s="174"/>
      <c r="E12" s="174"/>
      <c r="F12" s="174"/>
      <c r="G12" s="174"/>
      <c r="H12" s="174"/>
      <c r="I12" s="174"/>
      <c r="J12" s="175"/>
    </row>
    <row r="13" spans="1:10" ht="15">
      <c r="A13" s="170" t="s">
        <v>67</v>
      </c>
      <c r="B13" s="142"/>
      <c r="C13" s="157">
        <f aca="true" t="shared" si="0" ref="C13:I13">SUBTOTAL(9,C9:C10)</f>
        <v>21508</v>
      </c>
      <c r="D13" s="157">
        <f>SUBTOTAL(9,D9:D10)</f>
        <v>28750</v>
      </c>
      <c r="E13" s="157">
        <f t="shared" si="0"/>
        <v>0</v>
      </c>
      <c r="F13" s="157">
        <f t="shared" si="0"/>
        <v>29325</v>
      </c>
      <c r="G13" s="157">
        <f t="shared" si="0"/>
        <v>29325</v>
      </c>
      <c r="H13" s="157">
        <f t="shared" si="0"/>
        <v>29325</v>
      </c>
      <c r="I13" s="157">
        <f t="shared" si="0"/>
        <v>575</v>
      </c>
      <c r="J13" s="162">
        <f>IF(D13=0,"********",I13/D13)</f>
        <v>0.02</v>
      </c>
    </row>
    <row r="14" spans="1:10" ht="15">
      <c r="A14" s="148"/>
      <c r="B14" s="142"/>
      <c r="C14" s="157"/>
      <c r="D14" s="157"/>
      <c r="E14" s="157"/>
      <c r="F14" s="157"/>
      <c r="G14" s="157"/>
      <c r="H14" s="157"/>
      <c r="I14" s="157"/>
      <c r="J14" s="158"/>
    </row>
    <row r="15" spans="1:10" ht="15">
      <c r="A15" s="148"/>
      <c r="B15" s="142"/>
      <c r="C15" s="157"/>
      <c r="D15" s="157"/>
      <c r="E15" s="157"/>
      <c r="F15" s="157"/>
      <c r="G15" s="157"/>
      <c r="H15" s="157"/>
      <c r="I15" s="157"/>
      <c r="J15" s="158"/>
    </row>
    <row r="16" spans="1:10" ht="15">
      <c r="A16" s="155" t="s">
        <v>68</v>
      </c>
      <c r="B16" s="142"/>
      <c r="C16" s="157"/>
      <c r="D16" s="157"/>
      <c r="E16" s="157"/>
      <c r="F16" s="157"/>
      <c r="G16" s="157"/>
      <c r="H16" s="157"/>
      <c r="I16" s="157"/>
      <c r="J16" s="158"/>
    </row>
    <row r="17" spans="1:10" ht="15.75" thickBot="1">
      <c r="A17" s="170"/>
      <c r="B17" s="142"/>
      <c r="C17" s="157"/>
      <c r="D17" s="157"/>
      <c r="E17" s="157"/>
      <c r="F17" s="157"/>
      <c r="G17" s="157"/>
      <c r="H17" s="157"/>
      <c r="I17" s="157"/>
      <c r="J17" s="158"/>
    </row>
    <row r="18" spans="1:10" ht="15.75" thickTop="1">
      <c r="A18" s="172"/>
      <c r="B18" s="173"/>
      <c r="C18" s="174"/>
      <c r="D18" s="174"/>
      <c r="E18" s="174"/>
      <c r="F18" s="174"/>
      <c r="G18" s="174"/>
      <c r="H18" s="174"/>
      <c r="I18" s="174"/>
      <c r="J18" s="175"/>
    </row>
    <row r="19" spans="1:10" ht="15">
      <c r="A19" s="170" t="s">
        <v>84</v>
      </c>
      <c r="B19" s="142"/>
      <c r="C19" s="161">
        <f aca="true" t="shared" si="1" ref="C19:I19">SUBTOTAL(9,C17:C17)</f>
        <v>0</v>
      </c>
      <c r="D19" s="161">
        <f>SUBTOTAL(9,D17:D17)</f>
        <v>0</v>
      </c>
      <c r="E19" s="161">
        <f t="shared" si="1"/>
        <v>0</v>
      </c>
      <c r="F19" s="161">
        <f t="shared" si="1"/>
        <v>0</v>
      </c>
      <c r="G19" s="161">
        <f t="shared" si="1"/>
        <v>0</v>
      </c>
      <c r="H19" s="161">
        <f t="shared" si="1"/>
        <v>0</v>
      </c>
      <c r="I19" s="157">
        <f t="shared" si="1"/>
        <v>0</v>
      </c>
      <c r="J19" s="162" t="str">
        <f>IF(D19=0,"********",I19/D19)</f>
        <v>********</v>
      </c>
    </row>
  </sheetData>
  <sheetProtection sheet="1" objects="1" scenarios="1"/>
  <printOptions horizontalCentered="1"/>
  <pageMargins left="0.75" right="0.75" top="1" bottom="1" header="0.5" footer="0.5"/>
  <pageSetup blackAndWhite="1" fitToHeight="0" fitToWidth="1" horizontalDpi="300" verticalDpi="300" orientation="portrait" scale="89" r:id="rId1"/>
  <headerFooter alignWithMargins="0">
    <oddHeader>&amp;CPage &amp;P of &amp;N</oddHeader>
    <oddFooter>&amp;L&amp;A Fund&amp;R&amp;D: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3">
    <pageSetUpPr fitToPage="1"/>
  </sheetPr>
  <dimension ref="A1:J204"/>
  <sheetViews>
    <sheetView showGridLines="0" zoomScalePageLayoutView="0" workbookViewId="0" topLeftCell="A180">
      <selection activeCell="A204" sqref="A204"/>
    </sheetView>
  </sheetViews>
  <sheetFormatPr defaultColWidth="13.83203125" defaultRowHeight="11.25"/>
  <cols>
    <col min="1" max="1" width="28" style="1" bestFit="1" customWidth="1"/>
    <col min="2" max="2" width="13.83203125" style="2" customWidth="1"/>
    <col min="3" max="3" width="12.16015625" style="2" customWidth="1"/>
    <col min="4" max="4" width="12.83203125" style="2" customWidth="1"/>
    <col min="5" max="5" width="8.66015625" style="2" hidden="1" customWidth="1"/>
    <col min="6" max="6" width="12.83203125" style="2" customWidth="1"/>
    <col min="7" max="7" width="13.83203125" style="2" customWidth="1"/>
    <col min="8" max="9" width="12.83203125" style="2" customWidth="1"/>
    <col min="10" max="10" width="11.83203125" style="3" customWidth="1"/>
    <col min="11" max="16384" width="13.83203125" style="1" customWidth="1"/>
  </cols>
  <sheetData>
    <row r="1" spans="1:10" ht="22.5">
      <c r="A1" s="134" t="str">
        <f>BdgtYear&amp;" BUDGET FOR THE "&amp;MType&amp;" OF "&amp;TName</f>
        <v>2014 BUDGET FOR THE TOWN OF CATSKILL</v>
      </c>
      <c r="B1" s="135"/>
      <c r="C1" s="136"/>
      <c r="D1" s="135"/>
      <c r="E1" s="136"/>
      <c r="F1" s="136"/>
      <c r="G1" s="136"/>
      <c r="H1" s="136"/>
      <c r="I1" s="135"/>
      <c r="J1" s="137"/>
    </row>
    <row r="2" spans="1:10" ht="20.25">
      <c r="A2" s="138" t="s">
        <v>0</v>
      </c>
      <c r="B2" s="135"/>
      <c r="C2" s="136"/>
      <c r="D2" s="135"/>
      <c r="E2" s="136"/>
      <c r="F2" s="136"/>
      <c r="G2" s="136"/>
      <c r="H2" s="136"/>
      <c r="I2" s="136"/>
      <c r="J2" s="139"/>
    </row>
    <row r="3" spans="1:10" ht="15">
      <c r="A3" s="140"/>
      <c r="B3" s="141"/>
      <c r="C3" s="142"/>
      <c r="D3" s="142"/>
      <c r="E3" s="142"/>
      <c r="F3" s="142"/>
      <c r="G3" s="142"/>
      <c r="H3" s="142"/>
      <c r="I3" s="143" t="s">
        <v>1</v>
      </c>
      <c r="J3" s="144">
        <v>3</v>
      </c>
    </row>
    <row r="4" spans="1:10" ht="15">
      <c r="A4" s="145"/>
      <c r="B4" s="141"/>
      <c r="C4" s="142"/>
      <c r="D4" s="146"/>
      <c r="E4" s="142"/>
      <c r="F4" s="142"/>
      <c r="G4" s="142"/>
      <c r="H4" s="142"/>
      <c r="I4" s="142"/>
      <c r="J4" s="147"/>
    </row>
    <row r="5" spans="1:10" ht="15">
      <c r="A5" s="148"/>
      <c r="B5" s="145"/>
      <c r="C5" s="142" t="s">
        <v>2</v>
      </c>
      <c r="D5" s="142" t="s">
        <v>3</v>
      </c>
      <c r="E5" s="142" t="s">
        <v>4</v>
      </c>
      <c r="F5" s="142" t="s">
        <v>5</v>
      </c>
      <c r="G5" s="142" t="s">
        <v>6</v>
      </c>
      <c r="H5" s="142" t="s">
        <v>7</v>
      </c>
      <c r="I5" s="142" t="s">
        <v>8</v>
      </c>
      <c r="J5" s="147" t="s">
        <v>9</v>
      </c>
    </row>
    <row r="6" spans="1:10" ht="15">
      <c r="A6" s="149"/>
      <c r="B6" s="150" t="s">
        <v>10</v>
      </c>
      <c r="C6" s="142" t="s">
        <v>4</v>
      </c>
      <c r="D6" s="142" t="s">
        <v>11</v>
      </c>
      <c r="E6" s="142" t="s">
        <v>12</v>
      </c>
      <c r="F6" s="142" t="s">
        <v>13</v>
      </c>
      <c r="G6" s="142" t="s">
        <v>13</v>
      </c>
      <c r="H6" s="142" t="s">
        <v>13</v>
      </c>
      <c r="I6" s="142" t="s">
        <v>14</v>
      </c>
      <c r="J6" s="147" t="s">
        <v>14</v>
      </c>
    </row>
    <row r="7" spans="1:10" ht="15.75" thickBot="1">
      <c r="A7" s="151" t="s">
        <v>15</v>
      </c>
      <c r="B7" s="152" t="s">
        <v>16</v>
      </c>
      <c r="C7" s="153">
        <f>BdgtYear-2</f>
        <v>2012</v>
      </c>
      <c r="D7" s="153">
        <f>BdgtYear-1</f>
        <v>2013</v>
      </c>
      <c r="E7" s="153">
        <f>BdgtYear-1</f>
        <v>2013</v>
      </c>
      <c r="F7" s="153">
        <f>BdgtYear</f>
        <v>2014</v>
      </c>
      <c r="G7" s="153">
        <f>BdgtYear</f>
        <v>2014</v>
      </c>
      <c r="H7" s="153">
        <f>BdgtYear</f>
        <v>2014</v>
      </c>
      <c r="I7" s="153">
        <f>BdgtYear-1</f>
        <v>2013</v>
      </c>
      <c r="J7" s="154">
        <f>BdgtYear-1</f>
        <v>2013</v>
      </c>
    </row>
    <row r="8" spans="1:10" ht="15">
      <c r="A8" s="155" t="s">
        <v>17</v>
      </c>
      <c r="B8" s="142"/>
      <c r="C8" s="156"/>
      <c r="D8" s="157"/>
      <c r="E8" s="157"/>
      <c r="F8" s="157"/>
      <c r="G8" s="157"/>
      <c r="H8" s="157"/>
      <c r="I8" s="157"/>
      <c r="J8" s="158"/>
    </row>
    <row r="9" spans="1:10" ht="15">
      <c r="A9" s="159" t="s">
        <v>18</v>
      </c>
      <c r="B9" s="142" t="s">
        <v>19</v>
      </c>
      <c r="C9" s="160">
        <v>20768</v>
      </c>
      <c r="D9" s="161">
        <v>20768</v>
      </c>
      <c r="E9" s="161">
        <v>10461.8</v>
      </c>
      <c r="F9" s="161">
        <v>24000</v>
      </c>
      <c r="G9" s="161">
        <v>24000</v>
      </c>
      <c r="H9" s="161">
        <v>24000</v>
      </c>
      <c r="I9" s="168">
        <f>H9-D9</f>
        <v>3232</v>
      </c>
      <c r="J9" s="169">
        <f>IF(D9=0,"********",I9/D9)</f>
        <v>0.15562403697996918</v>
      </c>
    </row>
    <row r="10" spans="1:10" ht="15">
      <c r="A10" s="159" t="s">
        <v>20</v>
      </c>
      <c r="B10" s="142" t="s">
        <v>21</v>
      </c>
      <c r="C10" s="160">
        <v>20704</v>
      </c>
      <c r="D10" s="161">
        <v>10000</v>
      </c>
      <c r="E10" s="161">
        <v>4357.17</v>
      </c>
      <c r="F10" s="161">
        <v>6768</v>
      </c>
      <c r="G10" s="161">
        <v>6768</v>
      </c>
      <c r="H10" s="161">
        <v>6768</v>
      </c>
      <c r="I10" s="168">
        <f>H10-D10</f>
        <v>-3232</v>
      </c>
      <c r="J10" s="169">
        <f>IF(D10=0,"********",I10/D10)</f>
        <v>-0.3232</v>
      </c>
    </row>
    <row r="11" spans="1:10" ht="15">
      <c r="A11" s="163" t="s">
        <v>26</v>
      </c>
      <c r="B11" s="164"/>
      <c r="C11" s="165">
        <f aca="true" t="shared" si="0" ref="C11:I11">SUBTOTAL(9,C$9:C$10)</f>
        <v>41472</v>
      </c>
      <c r="D11" s="165">
        <f t="shared" si="0"/>
        <v>30768</v>
      </c>
      <c r="E11" s="165">
        <f t="shared" si="0"/>
        <v>14818.97</v>
      </c>
      <c r="F11" s="165">
        <f t="shared" si="0"/>
        <v>30768</v>
      </c>
      <c r="G11" s="165">
        <f t="shared" si="0"/>
        <v>30768</v>
      </c>
      <c r="H11" s="165">
        <f t="shared" si="0"/>
        <v>30768</v>
      </c>
      <c r="I11" s="165">
        <f t="shared" si="0"/>
        <v>0</v>
      </c>
      <c r="J11" s="166">
        <f>IF(D11=0,"********",I11/D11)</f>
        <v>0</v>
      </c>
    </row>
    <row r="12" spans="1:10" ht="15">
      <c r="A12" s="159"/>
      <c r="B12" s="142"/>
      <c r="C12" s="167"/>
      <c r="D12" s="157"/>
      <c r="E12" s="157"/>
      <c r="F12" s="157"/>
      <c r="G12" s="157"/>
      <c r="H12" s="157"/>
      <c r="I12" s="157"/>
      <c r="J12" s="162"/>
    </row>
    <row r="13" spans="1:10" ht="15">
      <c r="A13" s="159" t="s">
        <v>181</v>
      </c>
      <c r="B13" s="142" t="s">
        <v>22</v>
      </c>
      <c r="C13" s="160">
        <v>42894</v>
      </c>
      <c r="D13" s="161">
        <v>42893</v>
      </c>
      <c r="E13" s="161">
        <v>20373.82</v>
      </c>
      <c r="F13" s="161">
        <v>42893</v>
      </c>
      <c r="G13" s="161">
        <v>42893</v>
      </c>
      <c r="H13" s="161">
        <v>42893</v>
      </c>
      <c r="I13" s="168">
        <f>H13-D13</f>
        <v>0</v>
      </c>
      <c r="J13" s="169">
        <f>IF(D13=0,"********",I13/D13)</f>
        <v>0</v>
      </c>
    </row>
    <row r="14" spans="1:10" ht="15">
      <c r="A14" s="159" t="s">
        <v>182</v>
      </c>
      <c r="B14" s="142" t="s">
        <v>23</v>
      </c>
      <c r="C14" s="160">
        <v>60000.78</v>
      </c>
      <c r="D14" s="161">
        <v>77000</v>
      </c>
      <c r="E14" s="161">
        <v>34669.78</v>
      </c>
      <c r="F14" s="161">
        <v>79000</v>
      </c>
      <c r="G14" s="161">
        <v>79000</v>
      </c>
      <c r="H14" s="161">
        <v>79000</v>
      </c>
      <c r="I14" s="168">
        <f>H14-D14</f>
        <v>2000</v>
      </c>
      <c r="J14" s="169">
        <f>IF(D14=0,"********",I14/D14)</f>
        <v>0.025974025974025976</v>
      </c>
    </row>
    <row r="15" spans="1:10" ht="15">
      <c r="A15" s="159" t="s">
        <v>24</v>
      </c>
      <c r="B15" s="142" t="s">
        <v>25</v>
      </c>
      <c r="C15" s="160">
        <v>19836</v>
      </c>
      <c r="D15" s="161">
        <v>23000</v>
      </c>
      <c r="E15" s="161">
        <v>9027.83</v>
      </c>
      <c r="F15" s="161">
        <v>28000</v>
      </c>
      <c r="G15" s="161">
        <v>28000</v>
      </c>
      <c r="H15" s="161">
        <v>28000</v>
      </c>
      <c r="I15" s="168">
        <f>H15-D15</f>
        <v>5000</v>
      </c>
      <c r="J15" s="169">
        <f>IF(D15=0,"********",I15/D15)</f>
        <v>0.21739130434782608</v>
      </c>
    </row>
    <row r="16" spans="1:10" ht="15">
      <c r="A16" s="163" t="s">
        <v>26</v>
      </c>
      <c r="B16" s="164"/>
      <c r="C16" s="165">
        <f aca="true" t="shared" si="1" ref="C16:I16">SUBTOTAL(9,C$13:C$15)</f>
        <v>122730.78</v>
      </c>
      <c r="D16" s="165">
        <f t="shared" si="1"/>
        <v>142893</v>
      </c>
      <c r="E16" s="165">
        <f t="shared" si="1"/>
        <v>64071.43</v>
      </c>
      <c r="F16" s="165">
        <f t="shared" si="1"/>
        <v>149893</v>
      </c>
      <c r="G16" s="165">
        <f t="shared" si="1"/>
        <v>149893</v>
      </c>
      <c r="H16" s="165">
        <f t="shared" si="1"/>
        <v>149893</v>
      </c>
      <c r="I16" s="165">
        <f t="shared" si="1"/>
        <v>7000</v>
      </c>
      <c r="J16" s="166">
        <f>IF(D16=0,"********",I16/D16)</f>
        <v>0.04898770408627434</v>
      </c>
    </row>
    <row r="17" spans="1:10" ht="15">
      <c r="A17" s="159"/>
      <c r="B17" s="142"/>
      <c r="C17" s="167"/>
      <c r="D17" s="157"/>
      <c r="E17" s="157"/>
      <c r="F17" s="157"/>
      <c r="G17" s="157"/>
      <c r="H17" s="157"/>
      <c r="I17" s="157"/>
      <c r="J17" s="162"/>
    </row>
    <row r="18" spans="1:10" ht="15">
      <c r="A18" s="159" t="s">
        <v>27</v>
      </c>
      <c r="B18" s="142" t="s">
        <v>183</v>
      </c>
      <c r="C18" s="160">
        <v>12329</v>
      </c>
      <c r="D18" s="161">
        <v>12329</v>
      </c>
      <c r="E18" s="161">
        <v>6211.46</v>
      </c>
      <c r="F18" s="161">
        <v>13000</v>
      </c>
      <c r="G18" s="161">
        <v>13000</v>
      </c>
      <c r="H18" s="161">
        <v>13000</v>
      </c>
      <c r="I18" s="168">
        <f>H18-D18</f>
        <v>671</v>
      </c>
      <c r="J18" s="169">
        <f>IF(D18=0,"********",I18/D18)</f>
        <v>0.054424527536702086</v>
      </c>
    </row>
    <row r="19" spans="1:10" ht="15">
      <c r="A19" s="159" t="s">
        <v>28</v>
      </c>
      <c r="B19" s="142" t="s">
        <v>184</v>
      </c>
      <c r="C19" s="160">
        <v>1491</v>
      </c>
      <c r="D19" s="161">
        <v>5000</v>
      </c>
      <c r="E19" s="161">
        <v>314.98</v>
      </c>
      <c r="F19" s="161">
        <v>4329</v>
      </c>
      <c r="G19" s="161">
        <v>4329</v>
      </c>
      <c r="H19" s="161">
        <v>4329</v>
      </c>
      <c r="I19" s="168">
        <f>H19-D19</f>
        <v>-671</v>
      </c>
      <c r="J19" s="169">
        <f>IF(D19=0,"********",I19/D19)</f>
        <v>-0.1342</v>
      </c>
    </row>
    <row r="20" spans="1:10" ht="15">
      <c r="A20" s="163" t="s">
        <v>26</v>
      </c>
      <c r="B20" s="164"/>
      <c r="C20" s="165">
        <f aca="true" t="shared" si="2" ref="C20:I20">SUBTOTAL(9,C$18:C$19)</f>
        <v>13820</v>
      </c>
      <c r="D20" s="165">
        <f t="shared" si="2"/>
        <v>17329</v>
      </c>
      <c r="E20" s="165">
        <f t="shared" si="2"/>
        <v>6526.4400000000005</v>
      </c>
      <c r="F20" s="165">
        <f t="shared" si="2"/>
        <v>17329</v>
      </c>
      <c r="G20" s="165">
        <f t="shared" si="2"/>
        <v>17329</v>
      </c>
      <c r="H20" s="165">
        <f t="shared" si="2"/>
        <v>17329</v>
      </c>
      <c r="I20" s="165">
        <f t="shared" si="2"/>
        <v>0</v>
      </c>
      <c r="J20" s="166">
        <f>IF(D20=0,"********",I20/D20)</f>
        <v>0</v>
      </c>
    </row>
    <row r="21" spans="1:10" ht="15">
      <c r="A21" s="159"/>
      <c r="B21" s="142"/>
      <c r="C21" s="167"/>
      <c r="D21" s="157"/>
      <c r="E21" s="157"/>
      <c r="F21" s="157"/>
      <c r="G21" s="157"/>
      <c r="H21" s="157"/>
      <c r="I21" s="157"/>
      <c r="J21" s="162"/>
    </row>
    <row r="22" spans="1:10" ht="15">
      <c r="A22" s="159" t="s">
        <v>544</v>
      </c>
      <c r="B22" s="142" t="s">
        <v>449</v>
      </c>
      <c r="C22" s="160">
        <v>0</v>
      </c>
      <c r="D22" s="161">
        <v>0</v>
      </c>
      <c r="E22" s="161"/>
      <c r="F22" s="161">
        <v>30000</v>
      </c>
      <c r="G22" s="161">
        <v>30000</v>
      </c>
      <c r="H22" s="161">
        <v>30000</v>
      </c>
      <c r="I22" s="157">
        <f>H22-D22</f>
        <v>30000</v>
      </c>
      <c r="J22" s="162" t="str">
        <f>IF(D22=0,"********",I22/D22)</f>
        <v>********</v>
      </c>
    </row>
    <row r="23" spans="1:10" ht="15">
      <c r="A23" s="159" t="s">
        <v>450</v>
      </c>
      <c r="B23" s="142" t="s">
        <v>451</v>
      </c>
      <c r="C23" s="160">
        <v>0</v>
      </c>
      <c r="D23" s="161">
        <v>0</v>
      </c>
      <c r="E23" s="161"/>
      <c r="F23" s="161">
        <v>0</v>
      </c>
      <c r="G23" s="161">
        <v>0</v>
      </c>
      <c r="H23" s="161">
        <v>0</v>
      </c>
      <c r="I23" s="157">
        <f>H23-D23</f>
        <v>0</v>
      </c>
      <c r="J23" s="162" t="str">
        <f>IF(D23=0,"********",I23/D23)</f>
        <v>********</v>
      </c>
    </row>
    <row r="24" spans="1:10" s="196" customFormat="1" ht="15">
      <c r="A24" s="163" t="s">
        <v>26</v>
      </c>
      <c r="B24" s="164"/>
      <c r="C24" s="165">
        <f aca="true" t="shared" si="3" ref="C24:I24">SUBTOTAL(9,C22:C23)</f>
        <v>0</v>
      </c>
      <c r="D24" s="165">
        <f>SUBTOTAL(9,D22:D23)</f>
        <v>0</v>
      </c>
      <c r="E24" s="165">
        <f t="shared" si="3"/>
        <v>0</v>
      </c>
      <c r="F24" s="165">
        <f t="shared" si="3"/>
        <v>30000</v>
      </c>
      <c r="G24" s="165">
        <f t="shared" si="3"/>
        <v>30000</v>
      </c>
      <c r="H24" s="165">
        <f t="shared" si="3"/>
        <v>30000</v>
      </c>
      <c r="I24" s="165">
        <f t="shared" si="3"/>
        <v>30000</v>
      </c>
      <c r="J24" s="166" t="str">
        <f>IF(D24=0,"********",I24/D24)</f>
        <v>********</v>
      </c>
    </row>
    <row r="25" spans="1:10" ht="15">
      <c r="A25" s="159"/>
      <c r="B25" s="142"/>
      <c r="C25" s="167"/>
      <c r="D25" s="157"/>
      <c r="E25" s="157"/>
      <c r="F25" s="157"/>
      <c r="G25" s="157"/>
      <c r="H25" s="157"/>
      <c r="I25" s="157"/>
      <c r="J25" s="162"/>
    </row>
    <row r="26" spans="1:10" ht="15">
      <c r="A26" s="159" t="s">
        <v>185</v>
      </c>
      <c r="B26" s="142" t="s">
        <v>186</v>
      </c>
      <c r="C26" s="160">
        <v>47209.6</v>
      </c>
      <c r="D26" s="161">
        <v>51374</v>
      </c>
      <c r="E26" s="161">
        <v>21490.04</v>
      </c>
      <c r="F26" s="161">
        <v>52402</v>
      </c>
      <c r="G26" s="161">
        <v>52402</v>
      </c>
      <c r="H26" s="161">
        <v>52402</v>
      </c>
      <c r="I26" s="168">
        <f>H26-D26</f>
        <v>1028</v>
      </c>
      <c r="J26" s="169">
        <f aca="true" t="shared" si="4" ref="J26:J31">IF(D26=0,"********",I26/D26)</f>
        <v>0.020010121851520225</v>
      </c>
    </row>
    <row r="27" spans="1:10" ht="15">
      <c r="A27" s="159" t="s">
        <v>187</v>
      </c>
      <c r="B27" s="142" t="s">
        <v>188</v>
      </c>
      <c r="C27" s="160">
        <v>35432.48</v>
      </c>
      <c r="D27" s="161">
        <v>39473.41</v>
      </c>
      <c r="E27" s="161">
        <v>14293.74</v>
      </c>
      <c r="F27" s="161">
        <v>34508</v>
      </c>
      <c r="G27" s="161">
        <v>34508</v>
      </c>
      <c r="H27" s="161">
        <v>34508</v>
      </c>
      <c r="I27" s="168">
        <f>H27-D27</f>
        <v>-4965.4100000000035</v>
      </c>
      <c r="J27" s="169">
        <f t="shared" si="4"/>
        <v>-0.12579126049662298</v>
      </c>
    </row>
    <row r="28" spans="1:10" ht="15">
      <c r="A28" s="159" t="s">
        <v>497</v>
      </c>
      <c r="B28" s="142" t="s">
        <v>498</v>
      </c>
      <c r="C28" s="160">
        <v>0</v>
      </c>
      <c r="D28" s="161">
        <v>0</v>
      </c>
      <c r="E28" s="161"/>
      <c r="F28" s="161">
        <v>0</v>
      </c>
      <c r="G28" s="161">
        <v>0</v>
      </c>
      <c r="H28" s="161">
        <v>0</v>
      </c>
      <c r="I28" s="157">
        <f>H28-D28</f>
        <v>0</v>
      </c>
      <c r="J28" s="162" t="str">
        <f t="shared" si="4"/>
        <v>********</v>
      </c>
    </row>
    <row r="29" spans="1:10" ht="15">
      <c r="A29" s="159" t="s">
        <v>189</v>
      </c>
      <c r="B29" s="142" t="s">
        <v>190</v>
      </c>
      <c r="C29" s="160">
        <v>9450</v>
      </c>
      <c r="D29" s="161">
        <v>12000</v>
      </c>
      <c r="E29" s="161">
        <v>2500</v>
      </c>
      <c r="F29" s="161">
        <v>10500</v>
      </c>
      <c r="G29" s="161">
        <v>10500</v>
      </c>
      <c r="H29" s="161">
        <v>10500</v>
      </c>
      <c r="I29" s="168">
        <f>H29-D29</f>
        <v>-1500</v>
      </c>
      <c r="J29" s="169">
        <f t="shared" si="4"/>
        <v>-0.125</v>
      </c>
    </row>
    <row r="30" spans="1:10" ht="15">
      <c r="A30" s="159" t="s">
        <v>191</v>
      </c>
      <c r="B30" s="142" t="s">
        <v>192</v>
      </c>
      <c r="C30" s="160">
        <v>4480.77</v>
      </c>
      <c r="D30" s="161">
        <v>4000</v>
      </c>
      <c r="E30" s="161">
        <v>2056.22</v>
      </c>
      <c r="F30" s="161">
        <v>4000</v>
      </c>
      <c r="G30" s="161">
        <v>4000</v>
      </c>
      <c r="H30" s="161">
        <v>4000</v>
      </c>
      <c r="I30" s="168">
        <f>H30-D30</f>
        <v>0</v>
      </c>
      <c r="J30" s="169">
        <f t="shared" si="4"/>
        <v>0</v>
      </c>
    </row>
    <row r="31" spans="1:10" ht="15">
      <c r="A31" s="163" t="s">
        <v>26</v>
      </c>
      <c r="B31" s="164"/>
      <c r="C31" s="165">
        <f aca="true" t="shared" si="5" ref="C31:I31">SUBTOTAL(9,C$26:C$30)</f>
        <v>96572.85</v>
      </c>
      <c r="D31" s="165">
        <f t="shared" si="5"/>
        <v>106847.41</v>
      </c>
      <c r="E31" s="165">
        <f t="shared" si="5"/>
        <v>40340</v>
      </c>
      <c r="F31" s="165">
        <f t="shared" si="5"/>
        <v>101410</v>
      </c>
      <c r="G31" s="165">
        <f t="shared" si="5"/>
        <v>101410</v>
      </c>
      <c r="H31" s="165">
        <f t="shared" si="5"/>
        <v>101410</v>
      </c>
      <c r="I31" s="165">
        <f t="shared" si="5"/>
        <v>-5437.4100000000035</v>
      </c>
      <c r="J31" s="166">
        <f t="shared" si="4"/>
        <v>-0.0508894881027065</v>
      </c>
    </row>
    <row r="32" spans="1:10" ht="15">
      <c r="A32" s="159"/>
      <c r="B32" s="142"/>
      <c r="C32" s="167"/>
      <c r="D32" s="157"/>
      <c r="E32" s="157"/>
      <c r="F32" s="157"/>
      <c r="G32" s="157"/>
      <c r="H32" s="157"/>
      <c r="I32" s="157"/>
      <c r="J32" s="162"/>
    </row>
    <row r="33" spans="1:10" ht="15">
      <c r="A33" s="159" t="s">
        <v>193</v>
      </c>
      <c r="B33" s="142" t="s">
        <v>194</v>
      </c>
      <c r="C33" s="160">
        <v>0</v>
      </c>
      <c r="D33" s="161">
        <v>0</v>
      </c>
      <c r="E33" s="161">
        <v>0</v>
      </c>
      <c r="F33" s="161">
        <v>10000</v>
      </c>
      <c r="G33" s="161">
        <v>10000</v>
      </c>
      <c r="H33" s="161">
        <v>10000</v>
      </c>
      <c r="I33" s="157">
        <f>H33-D33</f>
        <v>10000</v>
      </c>
      <c r="J33" s="162" t="str">
        <f>IF(D33=0,"********",I33/D33)</f>
        <v>********</v>
      </c>
    </row>
    <row r="34" spans="1:10" ht="15">
      <c r="A34" s="163" t="s">
        <v>26</v>
      </c>
      <c r="B34" s="164"/>
      <c r="C34" s="165">
        <f aca="true" t="shared" si="6" ref="C34:I34">SUBTOTAL(9,C$33:C$33)</f>
        <v>0</v>
      </c>
      <c r="D34" s="165">
        <f t="shared" si="6"/>
        <v>0</v>
      </c>
      <c r="E34" s="165">
        <f t="shared" si="6"/>
        <v>0</v>
      </c>
      <c r="F34" s="165">
        <f t="shared" si="6"/>
        <v>10000</v>
      </c>
      <c r="G34" s="165">
        <f t="shared" si="6"/>
        <v>10000</v>
      </c>
      <c r="H34" s="165">
        <f t="shared" si="6"/>
        <v>10000</v>
      </c>
      <c r="I34" s="165">
        <f t="shared" si="6"/>
        <v>10000</v>
      </c>
      <c r="J34" s="166" t="str">
        <f>IF(D34=0,"********",I34/D34)</f>
        <v>********</v>
      </c>
    </row>
    <row r="35" spans="1:10" ht="15">
      <c r="A35" s="159"/>
      <c r="B35" s="142"/>
      <c r="C35" s="167"/>
      <c r="D35" s="157"/>
      <c r="E35" s="157"/>
      <c r="F35" s="157"/>
      <c r="G35" s="157"/>
      <c r="H35" s="157"/>
      <c r="I35" s="157"/>
      <c r="J35" s="162"/>
    </row>
    <row r="36" spans="1:10" ht="15">
      <c r="A36" s="159" t="s">
        <v>195</v>
      </c>
      <c r="B36" s="142" t="s">
        <v>196</v>
      </c>
      <c r="C36" s="160">
        <v>14677</v>
      </c>
      <c r="D36" s="161">
        <v>15118</v>
      </c>
      <c r="E36" s="161">
        <v>7061.46</v>
      </c>
      <c r="F36" s="161">
        <v>15118</v>
      </c>
      <c r="G36" s="161">
        <v>15118</v>
      </c>
      <c r="H36" s="161">
        <v>15118</v>
      </c>
      <c r="I36" s="168">
        <f>H36-D36</f>
        <v>0</v>
      </c>
      <c r="J36" s="169">
        <f>IF(D36=0,"********",I36/D36)</f>
        <v>0</v>
      </c>
    </row>
    <row r="37" spans="1:10" ht="15">
      <c r="A37" s="159" t="s">
        <v>197</v>
      </c>
      <c r="B37" s="142" t="s">
        <v>198</v>
      </c>
      <c r="C37" s="160">
        <v>2548.18</v>
      </c>
      <c r="D37" s="161">
        <v>3000</v>
      </c>
      <c r="E37" s="161">
        <v>2592</v>
      </c>
      <c r="F37" s="161">
        <v>3000</v>
      </c>
      <c r="G37" s="161">
        <v>3000</v>
      </c>
      <c r="H37" s="161">
        <v>3000</v>
      </c>
      <c r="I37" s="168">
        <f>H37-D37</f>
        <v>0</v>
      </c>
      <c r="J37" s="169">
        <f>IF(D37=0,"********",I37/D37)</f>
        <v>0</v>
      </c>
    </row>
    <row r="38" spans="1:10" ht="15">
      <c r="A38" s="159" t="s">
        <v>199</v>
      </c>
      <c r="B38" s="142" t="s">
        <v>200</v>
      </c>
      <c r="C38" s="160">
        <v>1917.82</v>
      </c>
      <c r="D38" s="161">
        <v>2500</v>
      </c>
      <c r="E38" s="161">
        <v>4597.77</v>
      </c>
      <c r="F38" s="161">
        <v>2000</v>
      </c>
      <c r="G38" s="161">
        <v>2000</v>
      </c>
      <c r="H38" s="161">
        <v>2000</v>
      </c>
      <c r="I38" s="168">
        <f>H38-D38</f>
        <v>-500</v>
      </c>
      <c r="J38" s="169">
        <f>IF(D38=0,"********",I38/D38)</f>
        <v>-0.2</v>
      </c>
    </row>
    <row r="39" spans="1:10" ht="15">
      <c r="A39" s="163" t="s">
        <v>26</v>
      </c>
      <c r="B39" s="164"/>
      <c r="C39" s="165">
        <f aca="true" t="shared" si="7" ref="C39:I39">SUBTOTAL(9,C$36:C$38)</f>
        <v>19143</v>
      </c>
      <c r="D39" s="165">
        <f t="shared" si="7"/>
        <v>20618</v>
      </c>
      <c r="E39" s="165">
        <f t="shared" si="7"/>
        <v>14251.23</v>
      </c>
      <c r="F39" s="165">
        <f t="shared" si="7"/>
        <v>20118</v>
      </c>
      <c r="G39" s="165">
        <f t="shared" si="7"/>
        <v>20118</v>
      </c>
      <c r="H39" s="165">
        <f t="shared" si="7"/>
        <v>20118</v>
      </c>
      <c r="I39" s="165">
        <f t="shared" si="7"/>
        <v>-500</v>
      </c>
      <c r="J39" s="166">
        <f>IF(D39=0,"********",I39/D39)</f>
        <v>-0.024250654767678726</v>
      </c>
    </row>
    <row r="40" spans="1:10" ht="15">
      <c r="A40" s="159"/>
      <c r="B40" s="142"/>
      <c r="C40" s="167"/>
      <c r="D40" s="157"/>
      <c r="E40" s="157"/>
      <c r="F40" s="157"/>
      <c r="G40" s="157"/>
      <c r="H40" s="157"/>
      <c r="I40" s="157"/>
      <c r="J40" s="162"/>
    </row>
    <row r="41" spans="1:10" ht="15">
      <c r="A41" s="159" t="s">
        <v>201</v>
      </c>
      <c r="B41" s="142" t="s">
        <v>202</v>
      </c>
      <c r="C41" s="160">
        <v>46107.76</v>
      </c>
      <c r="D41" s="161">
        <v>44537</v>
      </c>
      <c r="E41" s="161">
        <v>19435.59</v>
      </c>
      <c r="F41" s="161">
        <v>44537</v>
      </c>
      <c r="G41" s="161">
        <v>44537</v>
      </c>
      <c r="H41" s="161">
        <v>44537</v>
      </c>
      <c r="I41" s="168">
        <f aca="true" t="shared" si="8" ref="I41:I46">H41-D41</f>
        <v>0</v>
      </c>
      <c r="J41" s="169">
        <f aca="true" t="shared" si="9" ref="J41:J47">IF(D41=0,"********",I41/D41)</f>
        <v>0</v>
      </c>
    </row>
    <row r="42" spans="1:10" ht="15">
      <c r="A42" s="159" t="s">
        <v>203</v>
      </c>
      <c r="B42" s="142" t="s">
        <v>204</v>
      </c>
      <c r="C42" s="160">
        <v>34114.83</v>
      </c>
      <c r="D42" s="161">
        <v>39462.41</v>
      </c>
      <c r="E42" s="161">
        <v>13403.22</v>
      </c>
      <c r="F42" s="161">
        <v>34508</v>
      </c>
      <c r="G42" s="161">
        <v>34508</v>
      </c>
      <c r="H42" s="161">
        <v>34508</v>
      </c>
      <c r="I42" s="168">
        <f t="shared" si="8"/>
        <v>-4954.4100000000035</v>
      </c>
      <c r="J42" s="169">
        <f t="shared" si="9"/>
        <v>-0.12554757806226235</v>
      </c>
    </row>
    <row r="43" spans="1:10" ht="15">
      <c r="A43" s="159" t="s">
        <v>205</v>
      </c>
      <c r="B43" s="142" t="s">
        <v>206</v>
      </c>
      <c r="C43" s="160">
        <v>550</v>
      </c>
      <c r="D43" s="161">
        <v>800</v>
      </c>
      <c r="E43" s="161">
        <v>609.15</v>
      </c>
      <c r="F43" s="161">
        <v>650</v>
      </c>
      <c r="G43" s="161">
        <v>650</v>
      </c>
      <c r="H43" s="161">
        <v>650</v>
      </c>
      <c r="I43" s="168">
        <f t="shared" si="8"/>
        <v>-150</v>
      </c>
      <c r="J43" s="169">
        <f t="shared" si="9"/>
        <v>-0.1875</v>
      </c>
    </row>
    <row r="44" spans="1:10" ht="15">
      <c r="A44" s="159" t="s">
        <v>207</v>
      </c>
      <c r="B44" s="142" t="s">
        <v>208</v>
      </c>
      <c r="C44" s="160">
        <v>4958.34</v>
      </c>
      <c r="D44" s="161">
        <v>7000</v>
      </c>
      <c r="E44" s="161">
        <v>2598.7</v>
      </c>
      <c r="F44" s="161">
        <v>7000</v>
      </c>
      <c r="G44" s="161">
        <v>7000</v>
      </c>
      <c r="H44" s="161">
        <v>7000</v>
      </c>
      <c r="I44" s="168">
        <f t="shared" si="8"/>
        <v>0</v>
      </c>
      <c r="J44" s="169">
        <f t="shared" si="9"/>
        <v>0</v>
      </c>
    </row>
    <row r="45" spans="1:10" ht="15">
      <c r="A45" s="159" t="s">
        <v>209</v>
      </c>
      <c r="B45" s="142" t="s">
        <v>210</v>
      </c>
      <c r="C45" s="160">
        <v>59516.61</v>
      </c>
      <c r="D45" s="161">
        <v>30000</v>
      </c>
      <c r="E45" s="161"/>
      <c r="F45" s="161">
        <v>50000</v>
      </c>
      <c r="G45" s="161">
        <v>50000</v>
      </c>
      <c r="H45" s="161">
        <v>50000</v>
      </c>
      <c r="I45" s="168">
        <f t="shared" si="8"/>
        <v>20000</v>
      </c>
      <c r="J45" s="169">
        <f t="shared" si="9"/>
        <v>0.6666666666666666</v>
      </c>
    </row>
    <row r="46" spans="1:10" ht="15">
      <c r="A46" s="159" t="s">
        <v>211</v>
      </c>
      <c r="B46" s="142" t="s">
        <v>212</v>
      </c>
      <c r="C46" s="160">
        <v>4712.35</v>
      </c>
      <c r="D46" s="161">
        <v>5000</v>
      </c>
      <c r="E46" s="161">
        <v>4581.8</v>
      </c>
      <c r="F46" s="161">
        <v>5000</v>
      </c>
      <c r="G46" s="161">
        <v>5000</v>
      </c>
      <c r="H46" s="161">
        <v>5000</v>
      </c>
      <c r="I46" s="168">
        <f t="shared" si="8"/>
        <v>0</v>
      </c>
      <c r="J46" s="169">
        <f t="shared" si="9"/>
        <v>0</v>
      </c>
    </row>
    <row r="47" spans="1:10" ht="15">
      <c r="A47" s="163" t="s">
        <v>26</v>
      </c>
      <c r="B47" s="164"/>
      <c r="C47" s="165">
        <f aca="true" t="shared" si="10" ref="C47:I47">SUBTOTAL(9,C$41:C$46)</f>
        <v>149959.88999999998</v>
      </c>
      <c r="D47" s="165">
        <f t="shared" si="10"/>
        <v>126799.41</v>
      </c>
      <c r="E47" s="165">
        <f t="shared" si="10"/>
        <v>40628.46</v>
      </c>
      <c r="F47" s="165">
        <f t="shared" si="10"/>
        <v>141695</v>
      </c>
      <c r="G47" s="165">
        <f t="shared" si="10"/>
        <v>141695</v>
      </c>
      <c r="H47" s="165">
        <f t="shared" si="10"/>
        <v>141695</v>
      </c>
      <c r="I47" s="165">
        <f t="shared" si="10"/>
        <v>14895.589999999997</v>
      </c>
      <c r="J47" s="166">
        <f t="shared" si="9"/>
        <v>0.11747365386006131</v>
      </c>
    </row>
    <row r="48" spans="1:10" ht="15">
      <c r="A48" s="159"/>
      <c r="B48" s="142"/>
      <c r="C48" s="167"/>
      <c r="D48" s="157"/>
      <c r="E48" s="157"/>
      <c r="F48" s="157"/>
      <c r="G48" s="157"/>
      <c r="H48" s="157"/>
      <c r="I48" s="157"/>
      <c r="J48" s="162"/>
    </row>
    <row r="49" spans="1:10" ht="15">
      <c r="A49" s="159" t="s">
        <v>29</v>
      </c>
      <c r="B49" s="142" t="s">
        <v>30</v>
      </c>
      <c r="C49" s="160">
        <v>32600</v>
      </c>
      <c r="D49" s="161">
        <v>41015</v>
      </c>
      <c r="E49" s="161">
        <v>15162.64</v>
      </c>
      <c r="F49" s="161">
        <v>43040</v>
      </c>
      <c r="G49" s="161">
        <v>43040</v>
      </c>
      <c r="H49" s="161">
        <v>43040</v>
      </c>
      <c r="I49" s="168">
        <f>H49-D49</f>
        <v>2025</v>
      </c>
      <c r="J49" s="169">
        <f>IF(D49=0,"********",I49/D49)</f>
        <v>0.04937218090942338</v>
      </c>
    </row>
    <row r="50" spans="1:10" ht="15">
      <c r="A50" s="159" t="s">
        <v>31</v>
      </c>
      <c r="B50" s="142" t="s">
        <v>32</v>
      </c>
      <c r="C50" s="160">
        <v>4256.45</v>
      </c>
      <c r="D50" s="161">
        <v>13000</v>
      </c>
      <c r="E50" s="161">
        <v>15728.07</v>
      </c>
      <c r="F50" s="161">
        <v>15000</v>
      </c>
      <c r="G50" s="161">
        <v>15000</v>
      </c>
      <c r="H50" s="161">
        <v>15000</v>
      </c>
      <c r="I50" s="168">
        <f>H50-D50</f>
        <v>2000</v>
      </c>
      <c r="J50" s="169">
        <f>IF(D50=0,"********",I50/D50)</f>
        <v>0.15384615384615385</v>
      </c>
    </row>
    <row r="51" spans="1:10" ht="15">
      <c r="A51" s="159" t="s">
        <v>33</v>
      </c>
      <c r="B51" s="142" t="s">
        <v>34</v>
      </c>
      <c r="C51" s="160">
        <v>14368.86</v>
      </c>
      <c r="D51" s="161">
        <v>19000</v>
      </c>
      <c r="E51" s="161">
        <v>13578.29</v>
      </c>
      <c r="F51" s="161">
        <v>19000</v>
      </c>
      <c r="G51" s="161">
        <v>19000</v>
      </c>
      <c r="H51" s="161">
        <v>19000</v>
      </c>
      <c r="I51" s="168">
        <f>H51-D51</f>
        <v>0</v>
      </c>
      <c r="J51" s="169">
        <f>IF(D51=0,"********",I51/D51)</f>
        <v>0</v>
      </c>
    </row>
    <row r="52" spans="1:10" ht="15">
      <c r="A52" s="163" t="s">
        <v>26</v>
      </c>
      <c r="B52" s="164"/>
      <c r="C52" s="165">
        <f aca="true" t="shared" si="11" ref="C52:I52">SUBTOTAL(9,C$49:C$51)</f>
        <v>51225.31</v>
      </c>
      <c r="D52" s="165">
        <f t="shared" si="11"/>
        <v>73015</v>
      </c>
      <c r="E52" s="165">
        <f t="shared" si="11"/>
        <v>44469</v>
      </c>
      <c r="F52" s="165">
        <f t="shared" si="11"/>
        <v>77040</v>
      </c>
      <c r="G52" s="165">
        <f t="shared" si="11"/>
        <v>77040</v>
      </c>
      <c r="H52" s="165">
        <f t="shared" si="11"/>
        <v>77040</v>
      </c>
      <c r="I52" s="165">
        <f t="shared" si="11"/>
        <v>4025</v>
      </c>
      <c r="J52" s="166">
        <f>IF(D52=0,"********",I52/D52)</f>
        <v>0.05512565911114155</v>
      </c>
    </row>
    <row r="53" spans="1:10" ht="15">
      <c r="A53" s="159"/>
      <c r="B53" s="142"/>
      <c r="C53" s="167"/>
      <c r="D53" s="157"/>
      <c r="E53" s="157"/>
      <c r="F53" s="157"/>
      <c r="G53" s="157"/>
      <c r="H53" s="157"/>
      <c r="I53" s="157"/>
      <c r="J53" s="162"/>
    </row>
    <row r="54" spans="1:10" ht="15">
      <c r="A54" s="159" t="s">
        <v>213</v>
      </c>
      <c r="B54" s="142" t="s">
        <v>214</v>
      </c>
      <c r="C54" s="160">
        <v>1692.32</v>
      </c>
      <c r="D54" s="161">
        <v>0</v>
      </c>
      <c r="E54" s="161"/>
      <c r="F54" s="161">
        <v>0</v>
      </c>
      <c r="G54" s="161">
        <v>0</v>
      </c>
      <c r="H54" s="161">
        <v>0</v>
      </c>
      <c r="I54" s="157">
        <f>H54-D54</f>
        <v>0</v>
      </c>
      <c r="J54" s="162" t="str">
        <f>IF(D54=0,"********",I54/D54)</f>
        <v>********</v>
      </c>
    </row>
    <row r="55" spans="1:10" ht="15">
      <c r="A55" s="159" t="s">
        <v>35</v>
      </c>
      <c r="B55" s="142" t="s">
        <v>36</v>
      </c>
      <c r="C55" s="160">
        <v>61480.85</v>
      </c>
      <c r="D55" s="161">
        <v>55000</v>
      </c>
      <c r="E55" s="161">
        <v>27332.92</v>
      </c>
      <c r="F55" s="161">
        <v>50000</v>
      </c>
      <c r="G55" s="161">
        <v>50000</v>
      </c>
      <c r="H55" s="161">
        <v>50000</v>
      </c>
      <c r="I55" s="168">
        <f>H55-D55</f>
        <v>-5000</v>
      </c>
      <c r="J55" s="169">
        <f>IF(D55=0,"********",I55/D55)</f>
        <v>-0.09090909090909091</v>
      </c>
    </row>
    <row r="56" spans="1:10" ht="15">
      <c r="A56" s="163" t="s">
        <v>26</v>
      </c>
      <c r="B56" s="164"/>
      <c r="C56" s="165">
        <f aca="true" t="shared" si="12" ref="C56:I56">SUBTOTAL(9,C$54:C$55)</f>
        <v>63173.17</v>
      </c>
      <c r="D56" s="165">
        <f t="shared" si="12"/>
        <v>55000</v>
      </c>
      <c r="E56" s="165">
        <f t="shared" si="12"/>
        <v>27332.92</v>
      </c>
      <c r="F56" s="165">
        <f t="shared" si="12"/>
        <v>50000</v>
      </c>
      <c r="G56" s="165">
        <f t="shared" si="12"/>
        <v>50000</v>
      </c>
      <c r="H56" s="165">
        <f t="shared" si="12"/>
        <v>50000</v>
      </c>
      <c r="I56" s="165">
        <f t="shared" si="12"/>
        <v>-5000</v>
      </c>
      <c r="J56" s="166">
        <f>IF(D56=0,"********",I56/D56)</f>
        <v>-0.09090909090909091</v>
      </c>
    </row>
    <row r="57" spans="1:10" ht="15">
      <c r="A57" s="159"/>
      <c r="B57" s="142"/>
      <c r="C57" s="167"/>
      <c r="D57" s="157"/>
      <c r="E57" s="157"/>
      <c r="F57" s="157"/>
      <c r="G57" s="157"/>
      <c r="H57" s="157"/>
      <c r="I57" s="168"/>
      <c r="J57" s="169"/>
    </row>
    <row r="58" spans="1:10" ht="15">
      <c r="A58" s="159" t="s">
        <v>456</v>
      </c>
      <c r="B58" s="142" t="s">
        <v>457</v>
      </c>
      <c r="C58" s="160">
        <v>0</v>
      </c>
      <c r="D58" s="161">
        <v>0</v>
      </c>
      <c r="E58" s="161"/>
      <c r="F58" s="161">
        <v>0</v>
      </c>
      <c r="G58" s="161">
        <v>0</v>
      </c>
      <c r="H58" s="161">
        <v>0</v>
      </c>
      <c r="I58" s="157">
        <f>H58-D58</f>
        <v>0</v>
      </c>
      <c r="J58" s="162" t="str">
        <f>IF(D58=0,"********",I58/D58)</f>
        <v>********</v>
      </c>
    </row>
    <row r="59" spans="1:10" ht="15">
      <c r="A59" s="159" t="s">
        <v>458</v>
      </c>
      <c r="B59" s="142" t="s">
        <v>459</v>
      </c>
      <c r="C59" s="160">
        <v>25589</v>
      </c>
      <c r="D59" s="161">
        <v>33000</v>
      </c>
      <c r="E59" s="161"/>
      <c r="F59" s="161">
        <v>27000</v>
      </c>
      <c r="G59" s="161">
        <v>27000</v>
      </c>
      <c r="H59" s="161">
        <v>27000</v>
      </c>
      <c r="I59" s="168">
        <f>H59-D59</f>
        <v>-6000</v>
      </c>
      <c r="J59" s="169">
        <f>IF(D59=0,"********",I59/D59)</f>
        <v>-0.18181818181818182</v>
      </c>
    </row>
    <row r="60" spans="1:10" s="196" customFormat="1" ht="15">
      <c r="A60" s="163" t="s">
        <v>26</v>
      </c>
      <c r="B60" s="164"/>
      <c r="C60" s="165">
        <f aca="true" t="shared" si="13" ref="C60:I60">SUBTOTAL(9,C58:C59)</f>
        <v>25589</v>
      </c>
      <c r="D60" s="165">
        <f>SUBTOTAL(9,D58:D59)</f>
        <v>33000</v>
      </c>
      <c r="E60" s="165">
        <f t="shared" si="13"/>
        <v>0</v>
      </c>
      <c r="F60" s="165">
        <f t="shared" si="13"/>
        <v>27000</v>
      </c>
      <c r="G60" s="165">
        <f t="shared" si="13"/>
        <v>27000</v>
      </c>
      <c r="H60" s="165">
        <f t="shared" si="13"/>
        <v>27000</v>
      </c>
      <c r="I60" s="165">
        <f t="shared" si="13"/>
        <v>-6000</v>
      </c>
      <c r="J60" s="166">
        <f>IF(D60=0,"********",I60/D60)</f>
        <v>-0.18181818181818182</v>
      </c>
    </row>
    <row r="61" spans="1:10" ht="15">
      <c r="A61" s="159"/>
      <c r="B61" s="142"/>
      <c r="C61" s="167"/>
      <c r="D61" s="157"/>
      <c r="E61" s="157"/>
      <c r="F61" s="157"/>
      <c r="G61" s="157"/>
      <c r="H61" s="157"/>
      <c r="I61" s="157"/>
      <c r="J61" s="162"/>
    </row>
    <row r="62" spans="1:10" ht="15">
      <c r="A62" s="159" t="s">
        <v>215</v>
      </c>
      <c r="B62" s="142" t="s">
        <v>216</v>
      </c>
      <c r="C62" s="160">
        <v>9970</v>
      </c>
      <c r="D62" s="161">
        <v>7000</v>
      </c>
      <c r="E62" s="161">
        <v>7043.93</v>
      </c>
      <c r="F62" s="161">
        <v>3000</v>
      </c>
      <c r="G62" s="161">
        <v>3000</v>
      </c>
      <c r="H62" s="161">
        <v>3000</v>
      </c>
      <c r="I62" s="168">
        <f>H62-D62</f>
        <v>-4000</v>
      </c>
      <c r="J62" s="169">
        <f>IF(D62=0,"********",I62/D62)</f>
        <v>-0.5714285714285714</v>
      </c>
    </row>
    <row r="63" spans="1:10" ht="15">
      <c r="A63" s="163" t="s">
        <v>26</v>
      </c>
      <c r="B63" s="164"/>
      <c r="C63" s="165">
        <f aca="true" t="shared" si="14" ref="C63:I63">SUBTOTAL(9,C$62:C$62)</f>
        <v>9970</v>
      </c>
      <c r="D63" s="165">
        <f t="shared" si="14"/>
        <v>7000</v>
      </c>
      <c r="E63" s="165">
        <f t="shared" si="14"/>
        <v>7043.93</v>
      </c>
      <c r="F63" s="165">
        <f t="shared" si="14"/>
        <v>3000</v>
      </c>
      <c r="G63" s="165">
        <f t="shared" si="14"/>
        <v>3000</v>
      </c>
      <c r="H63" s="165">
        <f t="shared" si="14"/>
        <v>3000</v>
      </c>
      <c r="I63" s="165">
        <f t="shared" si="14"/>
        <v>-4000</v>
      </c>
      <c r="J63" s="166">
        <f>IF(D63=0,"********",I63/D63)</f>
        <v>-0.5714285714285714</v>
      </c>
    </row>
    <row r="64" spans="1:10" ht="15">
      <c r="A64" s="159"/>
      <c r="B64" s="142"/>
      <c r="C64" s="167"/>
      <c r="D64" s="157"/>
      <c r="E64" s="157"/>
      <c r="F64" s="157"/>
      <c r="G64" s="157"/>
      <c r="H64" s="157"/>
      <c r="I64" s="157"/>
      <c r="J64" s="162"/>
    </row>
    <row r="65" spans="1:10" ht="15">
      <c r="A65" s="159" t="s">
        <v>471</v>
      </c>
      <c r="B65" s="142" t="s">
        <v>448</v>
      </c>
      <c r="C65" s="160">
        <v>25044</v>
      </c>
      <c r="D65" s="161">
        <v>46479</v>
      </c>
      <c r="E65" s="161"/>
      <c r="F65" s="161">
        <v>27025</v>
      </c>
      <c r="G65" s="161">
        <v>27025</v>
      </c>
      <c r="H65" s="161">
        <v>27025</v>
      </c>
      <c r="I65" s="168">
        <f>H65-D65</f>
        <v>-19454</v>
      </c>
      <c r="J65" s="169">
        <f>IF(D65=0,"********",I65/D65)</f>
        <v>-0.4185546160631683</v>
      </c>
    </row>
    <row r="66" spans="1:10" ht="15">
      <c r="A66" s="159" t="s">
        <v>37</v>
      </c>
      <c r="B66" s="142" t="s">
        <v>38</v>
      </c>
      <c r="C66" s="160">
        <v>69462.92</v>
      </c>
      <c r="D66" s="161">
        <v>85000</v>
      </c>
      <c r="E66" s="161">
        <v>32253.43</v>
      </c>
      <c r="F66" s="161">
        <v>85000</v>
      </c>
      <c r="G66" s="161">
        <v>85000</v>
      </c>
      <c r="H66" s="161">
        <v>85000</v>
      </c>
      <c r="I66" s="168">
        <f>H66-D66</f>
        <v>0</v>
      </c>
      <c r="J66" s="169">
        <f>IF(D66=0,"********",I66/D66)</f>
        <v>0</v>
      </c>
    </row>
    <row r="67" spans="1:10" s="196" customFormat="1" ht="15">
      <c r="A67" s="163" t="s">
        <v>26</v>
      </c>
      <c r="B67" s="164"/>
      <c r="C67" s="165">
        <f aca="true" t="shared" si="15" ref="C67:I67">SUBTOTAL(9,C65:C66)</f>
        <v>94506.92</v>
      </c>
      <c r="D67" s="165">
        <f>SUBTOTAL(9,D65:D66)</f>
        <v>131479</v>
      </c>
      <c r="E67" s="165">
        <f t="shared" si="15"/>
        <v>32253.43</v>
      </c>
      <c r="F67" s="165">
        <f t="shared" si="15"/>
        <v>112025</v>
      </c>
      <c r="G67" s="165">
        <f t="shared" si="15"/>
        <v>112025</v>
      </c>
      <c r="H67" s="165">
        <f t="shared" si="15"/>
        <v>112025</v>
      </c>
      <c r="I67" s="165">
        <f t="shared" si="15"/>
        <v>-19454</v>
      </c>
      <c r="J67" s="166">
        <f>IF(D67=0,"********",I67/D67)</f>
        <v>-0.14796279253721126</v>
      </c>
    </row>
    <row r="68" spans="1:10" ht="15">
      <c r="A68" s="159"/>
      <c r="B68" s="142"/>
      <c r="C68" s="167"/>
      <c r="D68" s="157"/>
      <c r="E68" s="157"/>
      <c r="F68" s="157"/>
      <c r="G68" s="157"/>
      <c r="H68" s="157"/>
      <c r="I68" s="157"/>
      <c r="J68" s="162"/>
    </row>
    <row r="69" spans="1:10" ht="15">
      <c r="A69" s="159" t="s">
        <v>217</v>
      </c>
      <c r="B69" s="142" t="s">
        <v>218</v>
      </c>
      <c r="C69" s="160">
        <v>25032.5</v>
      </c>
      <c r="D69" s="161">
        <v>45000</v>
      </c>
      <c r="E69" s="161">
        <v>13966.9</v>
      </c>
      <c r="F69" s="161">
        <v>45000</v>
      </c>
      <c r="G69" s="161">
        <v>45000</v>
      </c>
      <c r="H69" s="161">
        <v>45000</v>
      </c>
      <c r="I69" s="168">
        <f>H69-D69</f>
        <v>0</v>
      </c>
      <c r="J69" s="169">
        <f>IF(D69=0,"********",I69/D69)</f>
        <v>0</v>
      </c>
    </row>
    <row r="70" spans="1:10" ht="15">
      <c r="A70" s="163" t="s">
        <v>26</v>
      </c>
      <c r="B70" s="164"/>
      <c r="C70" s="165">
        <f aca="true" t="shared" si="16" ref="C70:I70">SUBTOTAL(9,C$69:C$69)</f>
        <v>25032.5</v>
      </c>
      <c r="D70" s="165">
        <f t="shared" si="16"/>
        <v>45000</v>
      </c>
      <c r="E70" s="165">
        <f t="shared" si="16"/>
        <v>13966.9</v>
      </c>
      <c r="F70" s="165">
        <f t="shared" si="16"/>
        <v>45000</v>
      </c>
      <c r="G70" s="165">
        <f t="shared" si="16"/>
        <v>45000</v>
      </c>
      <c r="H70" s="165">
        <f t="shared" si="16"/>
        <v>45000</v>
      </c>
      <c r="I70" s="165">
        <f t="shared" si="16"/>
        <v>0</v>
      </c>
      <c r="J70" s="166">
        <f>IF(D70=0,"********",I70/D70)</f>
        <v>0</v>
      </c>
    </row>
    <row r="71" spans="1:10" ht="15">
      <c r="A71" s="159"/>
      <c r="B71" s="142"/>
      <c r="C71" s="167"/>
      <c r="D71" s="157"/>
      <c r="E71" s="157"/>
      <c r="F71" s="157"/>
      <c r="G71" s="157"/>
      <c r="H71" s="157"/>
      <c r="I71" s="157"/>
      <c r="J71" s="162"/>
    </row>
    <row r="72" spans="1:10" ht="15">
      <c r="A72" s="159" t="s">
        <v>39</v>
      </c>
      <c r="B72" s="142" t="s">
        <v>219</v>
      </c>
      <c r="C72" s="160">
        <v>77065.09</v>
      </c>
      <c r="D72" s="161">
        <v>84000</v>
      </c>
      <c r="E72" s="161">
        <v>54574</v>
      </c>
      <c r="F72" s="161">
        <v>88200</v>
      </c>
      <c r="G72" s="161">
        <v>88200</v>
      </c>
      <c r="H72" s="161">
        <v>88200</v>
      </c>
      <c r="I72" s="168">
        <f>H72-D72</f>
        <v>4200</v>
      </c>
      <c r="J72" s="169">
        <f>IF(D72=0,"********",I72/D72)</f>
        <v>0.05</v>
      </c>
    </row>
    <row r="73" spans="1:10" ht="15">
      <c r="A73" s="159" t="s">
        <v>220</v>
      </c>
      <c r="B73" s="142" t="s">
        <v>221</v>
      </c>
      <c r="C73" s="160">
        <v>1200</v>
      </c>
      <c r="D73" s="161">
        <v>1200</v>
      </c>
      <c r="E73" s="161">
        <v>900</v>
      </c>
      <c r="F73" s="161">
        <v>1200</v>
      </c>
      <c r="G73" s="161">
        <v>1200</v>
      </c>
      <c r="H73" s="161">
        <v>1200</v>
      </c>
      <c r="I73" s="168">
        <f>H73-D73</f>
        <v>0</v>
      </c>
      <c r="J73" s="169">
        <f>IF(D73=0,"********",I73/D73)</f>
        <v>0</v>
      </c>
    </row>
    <row r="74" spans="1:10" ht="15">
      <c r="A74" s="159" t="s">
        <v>488</v>
      </c>
      <c r="B74" s="142" t="s">
        <v>473</v>
      </c>
      <c r="C74" s="160">
        <v>12609.88</v>
      </c>
      <c r="D74" s="161">
        <v>17000</v>
      </c>
      <c r="E74" s="161"/>
      <c r="F74" s="161">
        <v>20000</v>
      </c>
      <c r="G74" s="161">
        <v>20000</v>
      </c>
      <c r="H74" s="161">
        <v>20000</v>
      </c>
      <c r="I74" s="168">
        <f>H74-D74</f>
        <v>3000</v>
      </c>
      <c r="J74" s="169">
        <f>IF(D74=0,"********",I74/D74)</f>
        <v>0.17647058823529413</v>
      </c>
    </row>
    <row r="75" spans="1:10" ht="15">
      <c r="A75" s="159" t="s">
        <v>40</v>
      </c>
      <c r="B75" s="142" t="s">
        <v>41</v>
      </c>
      <c r="C75" s="160">
        <v>29812.83</v>
      </c>
      <c r="D75" s="161">
        <v>6224</v>
      </c>
      <c r="E75" s="161">
        <v>0</v>
      </c>
      <c r="F75" s="161">
        <v>23000</v>
      </c>
      <c r="G75" s="161">
        <v>23000</v>
      </c>
      <c r="H75" s="161">
        <v>23000</v>
      </c>
      <c r="I75" s="168">
        <f>H75-D75</f>
        <v>16776</v>
      </c>
      <c r="J75" s="169">
        <f>IF(D75=0,"********",I75/D75)</f>
        <v>2.6953727506426737</v>
      </c>
    </row>
    <row r="76" spans="1:10" ht="15">
      <c r="A76" s="163" t="s">
        <v>26</v>
      </c>
      <c r="B76" s="164"/>
      <c r="C76" s="165">
        <f aca="true" t="shared" si="17" ref="C76:I76">SUBTOTAL(9,C$72:C$75)</f>
        <v>120687.8</v>
      </c>
      <c r="D76" s="165">
        <f t="shared" si="17"/>
        <v>108424</v>
      </c>
      <c r="E76" s="165">
        <f t="shared" si="17"/>
        <v>55474</v>
      </c>
      <c r="F76" s="165">
        <f t="shared" si="17"/>
        <v>132400</v>
      </c>
      <c r="G76" s="165">
        <f t="shared" si="17"/>
        <v>132400</v>
      </c>
      <c r="H76" s="165">
        <f t="shared" si="17"/>
        <v>132400</v>
      </c>
      <c r="I76" s="165">
        <f t="shared" si="17"/>
        <v>23976</v>
      </c>
      <c r="J76" s="166">
        <f>IF(D76=0,"********",I76/D76)</f>
        <v>0.22113185272633365</v>
      </c>
    </row>
    <row r="77" spans="1:10" ht="15">
      <c r="A77" s="159"/>
      <c r="B77" s="142"/>
      <c r="C77" s="167"/>
      <c r="D77" s="157"/>
      <c r="E77" s="157"/>
      <c r="F77" s="157"/>
      <c r="G77" s="157"/>
      <c r="H77" s="157"/>
      <c r="I77" s="157"/>
      <c r="J77" s="162"/>
    </row>
    <row r="78" spans="1:10" ht="15">
      <c r="A78" s="159" t="s">
        <v>222</v>
      </c>
      <c r="B78" s="142" t="s">
        <v>223</v>
      </c>
      <c r="C78" s="160">
        <v>5988.26</v>
      </c>
      <c r="D78" s="161">
        <v>5000</v>
      </c>
      <c r="E78" s="161">
        <v>2790.55</v>
      </c>
      <c r="F78" s="161">
        <v>5000</v>
      </c>
      <c r="G78" s="161">
        <v>5000</v>
      </c>
      <c r="H78" s="161">
        <v>5000</v>
      </c>
      <c r="I78" s="168">
        <f>H78-D78</f>
        <v>0</v>
      </c>
      <c r="J78" s="169">
        <f>IF(D78=0,"********",I78/D78)</f>
        <v>0</v>
      </c>
    </row>
    <row r="79" spans="1:10" ht="15">
      <c r="A79" s="163" t="s">
        <v>26</v>
      </c>
      <c r="B79" s="164"/>
      <c r="C79" s="165">
        <f aca="true" t="shared" si="18" ref="C79:I79">SUBTOTAL(9,C$78:C$78)</f>
        <v>5988.26</v>
      </c>
      <c r="D79" s="165">
        <f t="shared" si="18"/>
        <v>5000</v>
      </c>
      <c r="E79" s="165">
        <f t="shared" si="18"/>
        <v>2790.55</v>
      </c>
      <c r="F79" s="165">
        <f t="shared" si="18"/>
        <v>5000</v>
      </c>
      <c r="G79" s="165">
        <f t="shared" si="18"/>
        <v>5000</v>
      </c>
      <c r="H79" s="165">
        <f t="shared" si="18"/>
        <v>5000</v>
      </c>
      <c r="I79" s="165">
        <f t="shared" si="18"/>
        <v>0</v>
      </c>
      <c r="J79" s="166">
        <f>IF(D79=0,"********",I79/D79)</f>
        <v>0</v>
      </c>
    </row>
    <row r="80" spans="1:10" ht="15">
      <c r="A80" s="159"/>
      <c r="B80" s="142"/>
      <c r="C80" s="167"/>
      <c r="D80" s="157"/>
      <c r="E80" s="157"/>
      <c r="F80" s="157"/>
      <c r="G80" s="157"/>
      <c r="H80" s="157"/>
      <c r="I80" s="157"/>
      <c r="J80" s="162"/>
    </row>
    <row r="81" spans="1:10" ht="15">
      <c r="A81" s="159" t="s">
        <v>489</v>
      </c>
      <c r="B81" s="142" t="s">
        <v>490</v>
      </c>
      <c r="C81" s="160">
        <v>15000</v>
      </c>
      <c r="D81" s="161">
        <v>15000</v>
      </c>
      <c r="E81" s="161"/>
      <c r="F81" s="161">
        <v>15000</v>
      </c>
      <c r="G81" s="161">
        <v>15000</v>
      </c>
      <c r="H81" s="161">
        <v>15000</v>
      </c>
      <c r="I81" s="168">
        <f>H81-D81</f>
        <v>0</v>
      </c>
      <c r="J81" s="169">
        <f>IF(D81=0,"********",I81/D81)</f>
        <v>0</v>
      </c>
    </row>
    <row r="82" spans="1:10" ht="15">
      <c r="A82" s="159" t="s">
        <v>42</v>
      </c>
      <c r="B82" s="142" t="s">
        <v>43</v>
      </c>
      <c r="C82" s="160">
        <v>9972.69</v>
      </c>
      <c r="D82" s="161">
        <v>16000</v>
      </c>
      <c r="E82" s="161">
        <v>17259</v>
      </c>
      <c r="F82" s="161">
        <v>16000</v>
      </c>
      <c r="G82" s="161">
        <v>16000</v>
      </c>
      <c r="H82" s="161">
        <v>16000</v>
      </c>
      <c r="I82" s="168">
        <f>H82-D82</f>
        <v>0</v>
      </c>
      <c r="J82" s="169">
        <f>IF(D82=0,"********",I82/D82)</f>
        <v>0</v>
      </c>
    </row>
    <row r="83" spans="1:10" ht="15">
      <c r="A83" s="163" t="s">
        <v>26</v>
      </c>
      <c r="B83" s="164"/>
      <c r="C83" s="165">
        <f aca="true" t="shared" si="19" ref="C83:I83">SUBTOTAL(9,C$82:C$82)</f>
        <v>9972.69</v>
      </c>
      <c r="D83" s="165">
        <f>SUBTOTAL(9,D$81:D$82)</f>
        <v>31000</v>
      </c>
      <c r="E83" s="165">
        <f t="shared" si="19"/>
        <v>17259</v>
      </c>
      <c r="F83" s="165">
        <f>SUBTOTAL(9,F$81:F$82)</f>
        <v>31000</v>
      </c>
      <c r="G83" s="165">
        <f>SUBTOTAL(9,G$81:G$82)</f>
        <v>31000</v>
      </c>
      <c r="H83" s="165">
        <f>SUBTOTAL(9,H$81:H$82)</f>
        <v>31000</v>
      </c>
      <c r="I83" s="165">
        <f t="shared" si="19"/>
        <v>0</v>
      </c>
      <c r="J83" s="166">
        <f>IF(D83=0,"********",I83/D83)</f>
        <v>0</v>
      </c>
    </row>
    <row r="84" spans="1:10" ht="15">
      <c r="A84" s="159"/>
      <c r="B84" s="142"/>
      <c r="C84" s="167"/>
      <c r="D84" s="157"/>
      <c r="E84" s="157"/>
      <c r="F84" s="157"/>
      <c r="G84" s="157"/>
      <c r="H84" s="157"/>
      <c r="I84" s="157"/>
      <c r="J84" s="162"/>
    </row>
    <row r="85" spans="1:10" ht="15">
      <c r="A85" s="159" t="s">
        <v>224</v>
      </c>
      <c r="B85" s="142" t="s">
        <v>225</v>
      </c>
      <c r="C85" s="160">
        <v>41483.65</v>
      </c>
      <c r="D85" s="161">
        <v>55131.41</v>
      </c>
      <c r="E85" s="161"/>
      <c r="F85" s="161">
        <v>54500</v>
      </c>
      <c r="G85" s="161">
        <v>54500</v>
      </c>
      <c r="H85" s="161">
        <v>54500</v>
      </c>
      <c r="I85" s="168">
        <f aca="true" t="shared" si="20" ref="I85:I93">H85-D85</f>
        <v>-631.4100000000035</v>
      </c>
      <c r="J85" s="169">
        <f aca="true" t="shared" si="21" ref="J85:J94">IF(D85=0,"********",I85/D85)</f>
        <v>-0.011452817912692663</v>
      </c>
    </row>
    <row r="86" spans="1:10" ht="15">
      <c r="A86" s="159" t="s">
        <v>461</v>
      </c>
      <c r="B86" s="142" t="s">
        <v>460</v>
      </c>
      <c r="C86" s="160">
        <v>42806.41</v>
      </c>
      <c r="D86" s="161">
        <v>45178</v>
      </c>
      <c r="E86" s="161"/>
      <c r="F86" s="161">
        <v>45178</v>
      </c>
      <c r="G86" s="161">
        <v>45178</v>
      </c>
      <c r="H86" s="161">
        <v>45178</v>
      </c>
      <c r="I86" s="168">
        <f t="shared" si="20"/>
        <v>0</v>
      </c>
      <c r="J86" s="169">
        <f t="shared" si="21"/>
        <v>0</v>
      </c>
    </row>
    <row r="87" spans="1:10" ht="15">
      <c r="A87" s="159" t="s">
        <v>536</v>
      </c>
      <c r="B87" s="142" t="s">
        <v>541</v>
      </c>
      <c r="C87" s="160">
        <v>690691.36</v>
      </c>
      <c r="D87" s="161">
        <v>301496</v>
      </c>
      <c r="E87" s="161"/>
      <c r="F87" s="161">
        <v>320938</v>
      </c>
      <c r="G87" s="161">
        <v>320938</v>
      </c>
      <c r="H87" s="161">
        <v>320938</v>
      </c>
      <c r="I87" s="168">
        <f t="shared" si="20"/>
        <v>19442</v>
      </c>
      <c r="J87" s="169">
        <f t="shared" si="21"/>
        <v>0.06448510096319686</v>
      </c>
    </row>
    <row r="88" spans="1:10" ht="15">
      <c r="A88" s="159" t="s">
        <v>537</v>
      </c>
      <c r="B88" s="142" t="s">
        <v>540</v>
      </c>
      <c r="C88" s="160">
        <v>0</v>
      </c>
      <c r="D88" s="161">
        <v>421080</v>
      </c>
      <c r="E88" s="161"/>
      <c r="F88" s="161">
        <v>345090</v>
      </c>
      <c r="G88" s="161">
        <v>345090</v>
      </c>
      <c r="H88" s="161">
        <v>345090</v>
      </c>
      <c r="I88" s="168">
        <f t="shared" si="20"/>
        <v>-75990</v>
      </c>
      <c r="J88" s="169">
        <f t="shared" si="21"/>
        <v>-0.1804645198062126</v>
      </c>
    </row>
    <row r="89" spans="1:10" ht="15">
      <c r="A89" s="159" t="s">
        <v>538</v>
      </c>
      <c r="B89" s="142" t="s">
        <v>539</v>
      </c>
      <c r="C89" s="160">
        <v>0</v>
      </c>
      <c r="D89" s="161">
        <v>47424</v>
      </c>
      <c r="E89" s="161"/>
      <c r="F89" s="161">
        <v>48372</v>
      </c>
      <c r="G89" s="161">
        <v>48372</v>
      </c>
      <c r="H89" s="161">
        <v>48372</v>
      </c>
      <c r="I89" s="168">
        <f t="shared" si="20"/>
        <v>948</v>
      </c>
      <c r="J89" s="169">
        <f t="shared" si="21"/>
        <v>0.019989878542510123</v>
      </c>
    </row>
    <row r="90" spans="1:10" ht="15">
      <c r="A90" s="159" t="s">
        <v>499</v>
      </c>
      <c r="B90" s="142" t="s">
        <v>226</v>
      </c>
      <c r="C90" s="160">
        <v>180361.88</v>
      </c>
      <c r="D90" s="161">
        <v>180000</v>
      </c>
      <c r="E90" s="161"/>
      <c r="F90" s="161">
        <v>198000</v>
      </c>
      <c r="G90" s="161">
        <v>198000</v>
      </c>
      <c r="H90" s="161">
        <v>198000</v>
      </c>
      <c r="I90" s="168">
        <f t="shared" si="20"/>
        <v>18000</v>
      </c>
      <c r="J90" s="169">
        <f t="shared" si="21"/>
        <v>0.1</v>
      </c>
    </row>
    <row r="91" spans="1:10" ht="15">
      <c r="A91" s="159" t="s">
        <v>227</v>
      </c>
      <c r="B91" s="142" t="s">
        <v>228</v>
      </c>
      <c r="C91" s="160">
        <v>109018.95</v>
      </c>
      <c r="D91" s="161">
        <v>110000</v>
      </c>
      <c r="E91" s="161"/>
      <c r="F91" s="161">
        <v>110000</v>
      </c>
      <c r="G91" s="161">
        <v>110000</v>
      </c>
      <c r="H91" s="161">
        <v>110000</v>
      </c>
      <c r="I91" s="168">
        <f t="shared" si="20"/>
        <v>0</v>
      </c>
      <c r="J91" s="169">
        <f t="shared" si="21"/>
        <v>0</v>
      </c>
    </row>
    <row r="92" spans="1:10" ht="15">
      <c r="A92" s="159" t="s">
        <v>495</v>
      </c>
      <c r="B92" s="142" t="s">
        <v>496</v>
      </c>
      <c r="C92" s="160">
        <v>15000</v>
      </c>
      <c r="D92" s="161">
        <v>15000</v>
      </c>
      <c r="E92" s="161"/>
      <c r="F92" s="161">
        <v>15000</v>
      </c>
      <c r="G92" s="161">
        <v>15000</v>
      </c>
      <c r="H92" s="161">
        <v>15000</v>
      </c>
      <c r="I92" s="168">
        <f t="shared" si="20"/>
        <v>0</v>
      </c>
      <c r="J92" s="169">
        <f t="shared" si="21"/>
        <v>0</v>
      </c>
    </row>
    <row r="93" spans="1:10" ht="15">
      <c r="A93" s="159" t="s">
        <v>229</v>
      </c>
      <c r="B93" s="142" t="s">
        <v>230</v>
      </c>
      <c r="C93" s="160">
        <v>164008</v>
      </c>
      <c r="D93" s="161">
        <v>167105</v>
      </c>
      <c r="E93" s="161"/>
      <c r="F93" s="161">
        <v>189533</v>
      </c>
      <c r="G93" s="161">
        <v>189533</v>
      </c>
      <c r="H93" s="161">
        <v>189533</v>
      </c>
      <c r="I93" s="168">
        <f t="shared" si="20"/>
        <v>22428</v>
      </c>
      <c r="J93" s="169">
        <f t="shared" si="21"/>
        <v>0.13421501451183387</v>
      </c>
    </row>
    <row r="94" spans="1:10" ht="15">
      <c r="A94" s="163" t="s">
        <v>26</v>
      </c>
      <c r="B94" s="164"/>
      <c r="C94" s="165">
        <f aca="true" t="shared" si="22" ref="C94:I94">SUBTOTAL(9,C$85:C$93)</f>
        <v>1243370.25</v>
      </c>
      <c r="D94" s="165">
        <f t="shared" si="22"/>
        <v>1342414.4100000001</v>
      </c>
      <c r="E94" s="165">
        <f t="shared" si="22"/>
        <v>0</v>
      </c>
      <c r="F94" s="165">
        <f t="shared" si="22"/>
        <v>1326611</v>
      </c>
      <c r="G94" s="165">
        <f t="shared" si="22"/>
        <v>1326611</v>
      </c>
      <c r="H94" s="165">
        <f t="shared" si="22"/>
        <v>1326611</v>
      </c>
      <c r="I94" s="165">
        <f t="shared" si="22"/>
        <v>-15803.410000000003</v>
      </c>
      <c r="J94" s="166">
        <f t="shared" si="21"/>
        <v>-0.011772378098950832</v>
      </c>
    </row>
    <row r="95" spans="1:10" ht="15">
      <c r="A95" s="159"/>
      <c r="B95" s="142"/>
      <c r="C95" s="167"/>
      <c r="D95" s="157"/>
      <c r="E95" s="157"/>
      <c r="F95" s="157"/>
      <c r="G95" s="157"/>
      <c r="H95" s="157"/>
      <c r="I95" s="157"/>
      <c r="J95" s="162"/>
    </row>
    <row r="96" spans="1:10" ht="15">
      <c r="A96" s="159" t="s">
        <v>44</v>
      </c>
      <c r="B96" s="142" t="s">
        <v>45</v>
      </c>
      <c r="C96" s="160">
        <v>50460</v>
      </c>
      <c r="D96" s="161">
        <v>50460</v>
      </c>
      <c r="E96" s="161">
        <v>23970.22</v>
      </c>
      <c r="F96" s="161">
        <v>50460</v>
      </c>
      <c r="G96" s="161">
        <v>50460</v>
      </c>
      <c r="H96" s="161">
        <v>50460</v>
      </c>
      <c r="I96" s="168">
        <f>H96-D96</f>
        <v>0</v>
      </c>
      <c r="J96" s="169">
        <f>IF(D96=0,"********",I96/D96)</f>
        <v>0</v>
      </c>
    </row>
    <row r="97" spans="1:10" ht="15">
      <c r="A97" s="159" t="s">
        <v>503</v>
      </c>
      <c r="B97" s="142" t="s">
        <v>504</v>
      </c>
      <c r="C97" s="160">
        <v>0</v>
      </c>
      <c r="D97" s="161"/>
      <c r="E97" s="161"/>
      <c r="F97" s="161">
        <v>0</v>
      </c>
      <c r="G97" s="161">
        <v>0</v>
      </c>
      <c r="H97" s="161"/>
      <c r="I97" s="157">
        <f>H97-D97</f>
        <v>0</v>
      </c>
      <c r="J97" s="162" t="str">
        <f>IF(D97=0,"********",I97/D97)</f>
        <v>********</v>
      </c>
    </row>
    <row r="98" spans="1:10" ht="15">
      <c r="A98" s="159" t="s">
        <v>231</v>
      </c>
      <c r="B98" s="142" t="s">
        <v>232</v>
      </c>
      <c r="C98" s="160">
        <v>17313.46</v>
      </c>
      <c r="D98" s="161">
        <v>15382</v>
      </c>
      <c r="E98" s="161">
        <v>8173</v>
      </c>
      <c r="F98" s="161">
        <v>15700</v>
      </c>
      <c r="G98" s="161">
        <v>15700</v>
      </c>
      <c r="H98" s="161">
        <v>15700</v>
      </c>
      <c r="I98" s="168">
        <f>H98-D98</f>
        <v>318</v>
      </c>
      <c r="J98" s="169">
        <f>IF(D98=0,"********",I98/D98)</f>
        <v>0.02067351449746457</v>
      </c>
    </row>
    <row r="99" spans="1:10" ht="15">
      <c r="A99" s="159" t="s">
        <v>46</v>
      </c>
      <c r="B99" s="142" t="s">
        <v>47</v>
      </c>
      <c r="C99" s="160">
        <v>186.64</v>
      </c>
      <c r="D99" s="161">
        <v>0</v>
      </c>
      <c r="E99" s="161">
        <v>177.06</v>
      </c>
      <c r="F99" s="161">
        <v>450</v>
      </c>
      <c r="G99" s="161">
        <v>450</v>
      </c>
      <c r="H99" s="161">
        <v>450</v>
      </c>
      <c r="I99" s="157">
        <f>H99-D99</f>
        <v>450</v>
      </c>
      <c r="J99" s="162" t="str">
        <f>IF(D99=0,"********",I99/D99)</f>
        <v>********</v>
      </c>
    </row>
    <row r="100" spans="1:10" ht="15">
      <c r="A100" s="163" t="s">
        <v>26</v>
      </c>
      <c r="B100" s="164"/>
      <c r="C100" s="165">
        <f aca="true" t="shared" si="23" ref="C100:I100">SUBTOTAL(9,C$96:C$99)</f>
        <v>67960.09999999999</v>
      </c>
      <c r="D100" s="165">
        <f t="shared" si="23"/>
        <v>65842</v>
      </c>
      <c r="E100" s="165">
        <f t="shared" si="23"/>
        <v>32320.280000000002</v>
      </c>
      <c r="F100" s="165">
        <f t="shared" si="23"/>
        <v>66610</v>
      </c>
      <c r="G100" s="165">
        <f t="shared" si="23"/>
        <v>66610</v>
      </c>
      <c r="H100" s="165">
        <f t="shared" si="23"/>
        <v>66610</v>
      </c>
      <c r="I100" s="165">
        <f t="shared" si="23"/>
        <v>768</v>
      </c>
      <c r="J100" s="166">
        <f>IF(D100=0,"********",I100/D100)</f>
        <v>0.011664287233073115</v>
      </c>
    </row>
    <row r="101" spans="1:10" ht="15">
      <c r="A101" s="159"/>
      <c r="B101" s="142"/>
      <c r="C101" s="167"/>
      <c r="D101" s="157"/>
      <c r="E101" s="157"/>
      <c r="F101" s="157"/>
      <c r="G101" s="157"/>
      <c r="H101" s="157"/>
      <c r="I101" s="157"/>
      <c r="J101" s="162"/>
    </row>
    <row r="102" spans="1:10" ht="15">
      <c r="A102" s="159" t="s">
        <v>48</v>
      </c>
      <c r="B102" s="142" t="s">
        <v>49</v>
      </c>
      <c r="C102" s="160">
        <v>7602.91</v>
      </c>
      <c r="D102" s="161">
        <v>10485</v>
      </c>
      <c r="E102" s="161">
        <v>3297.7</v>
      </c>
      <c r="F102" s="161">
        <v>10695</v>
      </c>
      <c r="G102" s="161">
        <v>10695</v>
      </c>
      <c r="H102" s="161">
        <v>10695</v>
      </c>
      <c r="I102" s="168">
        <f>H102-D102</f>
        <v>210</v>
      </c>
      <c r="J102" s="169">
        <f>IF(D102=0,"********",I102/D102)</f>
        <v>0.020028612303290415</v>
      </c>
    </row>
    <row r="103" spans="1:10" ht="15">
      <c r="A103" s="163" t="s">
        <v>26</v>
      </c>
      <c r="B103" s="164"/>
      <c r="C103" s="165">
        <f aca="true" t="shared" si="24" ref="C103:I103">SUBTOTAL(9,C$102:C$102)</f>
        <v>7602.91</v>
      </c>
      <c r="D103" s="165">
        <f t="shared" si="24"/>
        <v>10485</v>
      </c>
      <c r="E103" s="165">
        <f t="shared" si="24"/>
        <v>3297.7</v>
      </c>
      <c r="F103" s="165">
        <f t="shared" si="24"/>
        <v>10695</v>
      </c>
      <c r="G103" s="165">
        <f t="shared" si="24"/>
        <v>10695</v>
      </c>
      <c r="H103" s="165">
        <f t="shared" si="24"/>
        <v>10695</v>
      </c>
      <c r="I103" s="165">
        <f t="shared" si="24"/>
        <v>210</v>
      </c>
      <c r="J103" s="166">
        <f>IF(D103=0,"********",I103/D103)</f>
        <v>0.020028612303290415</v>
      </c>
    </row>
    <row r="104" spans="1:10" ht="15">
      <c r="A104" s="159"/>
      <c r="B104" s="142"/>
      <c r="C104" s="167"/>
      <c r="D104" s="157"/>
      <c r="E104" s="157"/>
      <c r="F104" s="157"/>
      <c r="G104" s="157"/>
      <c r="H104" s="157"/>
      <c r="I104" s="168"/>
      <c r="J104" s="169"/>
    </row>
    <row r="105" spans="1:10" ht="15">
      <c r="A105" s="159" t="s">
        <v>50</v>
      </c>
      <c r="B105" s="142" t="s">
        <v>51</v>
      </c>
      <c r="C105" s="160">
        <v>0</v>
      </c>
      <c r="D105" s="161">
        <v>500</v>
      </c>
      <c r="E105" s="161">
        <v>43.5</v>
      </c>
      <c r="F105" s="161">
        <v>500</v>
      </c>
      <c r="G105" s="161">
        <v>500</v>
      </c>
      <c r="H105" s="161">
        <v>500</v>
      </c>
      <c r="I105" s="168">
        <f>H105-D105</f>
        <v>0</v>
      </c>
      <c r="J105" s="169">
        <f>IF(D105=0,"********",I105/D105)</f>
        <v>0</v>
      </c>
    </row>
    <row r="106" spans="1:10" ht="15">
      <c r="A106" s="163" t="s">
        <v>26</v>
      </c>
      <c r="B106" s="164"/>
      <c r="C106" s="165">
        <f aca="true" t="shared" si="25" ref="C106:I106">SUBTOTAL(9,C$105:C$105)</f>
        <v>0</v>
      </c>
      <c r="D106" s="165">
        <f t="shared" si="25"/>
        <v>500</v>
      </c>
      <c r="E106" s="165">
        <f t="shared" si="25"/>
        <v>43.5</v>
      </c>
      <c r="F106" s="165">
        <f t="shared" si="25"/>
        <v>500</v>
      </c>
      <c r="G106" s="165">
        <f t="shared" si="25"/>
        <v>500</v>
      </c>
      <c r="H106" s="165">
        <f t="shared" si="25"/>
        <v>500</v>
      </c>
      <c r="I106" s="165">
        <f t="shared" si="25"/>
        <v>0</v>
      </c>
      <c r="J106" s="166">
        <f>IF(D106=0,"********",I106/D106)</f>
        <v>0</v>
      </c>
    </row>
    <row r="107" spans="1:10" ht="15">
      <c r="A107" s="159"/>
      <c r="B107" s="142"/>
      <c r="C107" s="167"/>
      <c r="D107" s="157"/>
      <c r="E107" s="157"/>
      <c r="F107" s="157"/>
      <c r="G107" s="157"/>
      <c r="H107" s="157"/>
      <c r="I107" s="157"/>
      <c r="J107" s="162"/>
    </row>
    <row r="108" spans="1:10" ht="15">
      <c r="A108" s="159" t="s">
        <v>233</v>
      </c>
      <c r="B108" s="142" t="s">
        <v>234</v>
      </c>
      <c r="C108" s="160">
        <v>29653.34</v>
      </c>
      <c r="D108" s="161">
        <v>30000</v>
      </c>
      <c r="E108" s="161"/>
      <c r="F108" s="161">
        <v>32000</v>
      </c>
      <c r="G108" s="161">
        <v>32000</v>
      </c>
      <c r="H108" s="161">
        <v>32000</v>
      </c>
      <c r="I108" s="168">
        <f aca="true" t="shared" si="26" ref="I108:I114">H108-D108</f>
        <v>2000</v>
      </c>
      <c r="J108" s="169">
        <f aca="true" t="shared" si="27" ref="J108:J115">IF(D108=0,"********",I108/D108)</f>
        <v>0.06666666666666667</v>
      </c>
    </row>
    <row r="109" spans="1:10" ht="15">
      <c r="A109" s="159" t="s">
        <v>235</v>
      </c>
      <c r="B109" s="142" t="s">
        <v>236</v>
      </c>
      <c r="C109" s="160">
        <v>0</v>
      </c>
      <c r="D109" s="161">
        <v>0</v>
      </c>
      <c r="E109" s="161"/>
      <c r="F109" s="161">
        <v>0</v>
      </c>
      <c r="G109" s="161">
        <v>0</v>
      </c>
      <c r="H109" s="161">
        <v>0</v>
      </c>
      <c r="I109" s="157">
        <f t="shared" si="26"/>
        <v>0</v>
      </c>
      <c r="J109" s="162" t="str">
        <f t="shared" si="27"/>
        <v>********</v>
      </c>
    </row>
    <row r="110" spans="1:10" ht="15">
      <c r="A110" s="159" t="s">
        <v>237</v>
      </c>
      <c r="B110" s="142" t="s">
        <v>238</v>
      </c>
      <c r="C110" s="160">
        <v>0</v>
      </c>
      <c r="D110" s="161">
        <v>0</v>
      </c>
      <c r="E110" s="161"/>
      <c r="F110" s="161">
        <v>0</v>
      </c>
      <c r="G110" s="161">
        <v>0</v>
      </c>
      <c r="H110" s="161">
        <v>0</v>
      </c>
      <c r="I110" s="157">
        <f t="shared" si="26"/>
        <v>0</v>
      </c>
      <c r="J110" s="162" t="str">
        <f t="shared" si="27"/>
        <v>********</v>
      </c>
    </row>
    <row r="111" spans="1:10" ht="15">
      <c r="A111" s="159" t="s">
        <v>239</v>
      </c>
      <c r="B111" s="142" t="s">
        <v>240</v>
      </c>
      <c r="C111" s="160">
        <v>35984</v>
      </c>
      <c r="D111" s="161">
        <v>37066</v>
      </c>
      <c r="E111" s="161"/>
      <c r="F111" s="161">
        <v>37066</v>
      </c>
      <c r="G111" s="161">
        <v>37066</v>
      </c>
      <c r="H111" s="161">
        <v>37066</v>
      </c>
      <c r="I111" s="168">
        <f t="shared" si="26"/>
        <v>0</v>
      </c>
      <c r="J111" s="169">
        <f t="shared" si="27"/>
        <v>0</v>
      </c>
    </row>
    <row r="112" spans="1:10" ht="15">
      <c r="A112" s="159" t="s">
        <v>481</v>
      </c>
      <c r="B112" s="142" t="s">
        <v>241</v>
      </c>
      <c r="C112" s="160">
        <v>15709.46</v>
      </c>
      <c r="D112" s="161">
        <v>21000</v>
      </c>
      <c r="E112" s="161"/>
      <c r="F112" s="161">
        <v>21000</v>
      </c>
      <c r="G112" s="161">
        <v>21000</v>
      </c>
      <c r="H112" s="161">
        <v>21000</v>
      </c>
      <c r="I112" s="168">
        <f t="shared" si="26"/>
        <v>0</v>
      </c>
      <c r="J112" s="169">
        <f t="shared" si="27"/>
        <v>0</v>
      </c>
    </row>
    <row r="113" spans="1:10" ht="15">
      <c r="A113" s="159" t="s">
        <v>487</v>
      </c>
      <c r="B113" s="142" t="s">
        <v>480</v>
      </c>
      <c r="C113" s="160">
        <v>0</v>
      </c>
      <c r="D113" s="161">
        <v>0</v>
      </c>
      <c r="E113" s="161"/>
      <c r="F113" s="161">
        <v>0</v>
      </c>
      <c r="G113" s="161">
        <v>0</v>
      </c>
      <c r="H113" s="161">
        <v>0</v>
      </c>
      <c r="I113" s="157">
        <f t="shared" si="26"/>
        <v>0</v>
      </c>
      <c r="J113" s="162" t="str">
        <f t="shared" si="27"/>
        <v>********</v>
      </c>
    </row>
    <row r="114" spans="1:10" ht="15">
      <c r="A114" s="159" t="s">
        <v>242</v>
      </c>
      <c r="B114" s="142" t="s">
        <v>52</v>
      </c>
      <c r="C114" s="160">
        <v>0</v>
      </c>
      <c r="D114" s="161">
        <v>0</v>
      </c>
      <c r="E114" s="161">
        <v>4505</v>
      </c>
      <c r="F114" s="161">
        <v>0</v>
      </c>
      <c r="G114" s="161">
        <v>0</v>
      </c>
      <c r="H114" s="161">
        <v>0</v>
      </c>
      <c r="I114" s="157">
        <f t="shared" si="26"/>
        <v>0</v>
      </c>
      <c r="J114" s="162" t="str">
        <f t="shared" si="27"/>
        <v>********</v>
      </c>
    </row>
    <row r="115" spans="1:10" ht="15">
      <c r="A115" s="163" t="s">
        <v>26</v>
      </c>
      <c r="B115" s="164"/>
      <c r="C115" s="165">
        <f aca="true" t="shared" si="28" ref="C115:I115">SUBTOTAL(9,C$108:C$114)</f>
        <v>81346.79999999999</v>
      </c>
      <c r="D115" s="165">
        <f t="shared" si="28"/>
        <v>88066</v>
      </c>
      <c r="E115" s="165">
        <f t="shared" si="28"/>
        <v>4505</v>
      </c>
      <c r="F115" s="165">
        <f t="shared" si="28"/>
        <v>90066</v>
      </c>
      <c r="G115" s="165">
        <f t="shared" si="28"/>
        <v>90066</v>
      </c>
      <c r="H115" s="165">
        <f t="shared" si="28"/>
        <v>90066</v>
      </c>
      <c r="I115" s="165">
        <f t="shared" si="28"/>
        <v>2000</v>
      </c>
      <c r="J115" s="166">
        <f t="shared" si="27"/>
        <v>0.0227102400472373</v>
      </c>
    </row>
    <row r="116" spans="1:10" ht="15">
      <c r="A116" s="159"/>
      <c r="B116" s="142"/>
      <c r="C116" s="167"/>
      <c r="D116" s="157"/>
      <c r="E116" s="157"/>
      <c r="F116" s="157"/>
      <c r="G116" s="157"/>
      <c r="H116" s="157"/>
      <c r="I116" s="168"/>
      <c r="J116" s="169"/>
    </row>
    <row r="117" spans="1:10" ht="15">
      <c r="A117" s="159" t="s">
        <v>491</v>
      </c>
      <c r="B117" s="142" t="s">
        <v>492</v>
      </c>
      <c r="C117" s="160">
        <v>37000</v>
      </c>
      <c r="D117" s="161">
        <v>37000</v>
      </c>
      <c r="E117" s="161"/>
      <c r="F117" s="161">
        <v>37000</v>
      </c>
      <c r="G117" s="161">
        <v>37000</v>
      </c>
      <c r="H117" s="161">
        <v>37000</v>
      </c>
      <c r="I117" s="168">
        <f>H117-D117</f>
        <v>0</v>
      </c>
      <c r="J117" s="169">
        <f>IF(D117=0,"********",I117/D117)</f>
        <v>0</v>
      </c>
    </row>
    <row r="118" spans="1:10" ht="15">
      <c r="A118" s="159" t="s">
        <v>493</v>
      </c>
      <c r="B118" s="142" t="s">
        <v>494</v>
      </c>
      <c r="C118" s="160">
        <v>15500</v>
      </c>
      <c r="D118" s="161">
        <v>15500</v>
      </c>
      <c r="E118" s="161"/>
      <c r="F118" s="161">
        <v>15500</v>
      </c>
      <c r="G118" s="161">
        <v>15500</v>
      </c>
      <c r="H118" s="161">
        <v>15500</v>
      </c>
      <c r="I118" s="168">
        <f>H118-D118</f>
        <v>0</v>
      </c>
      <c r="J118" s="169">
        <f>IF(D118=0,"********",I118/D118)</f>
        <v>0</v>
      </c>
    </row>
    <row r="119" spans="1:10" ht="15">
      <c r="A119" s="159" t="s">
        <v>502</v>
      </c>
      <c r="B119" s="142" t="s">
        <v>452</v>
      </c>
      <c r="C119" s="160">
        <v>75000</v>
      </c>
      <c r="D119" s="161">
        <v>70000</v>
      </c>
      <c r="E119" s="161"/>
      <c r="F119" s="161">
        <v>70000</v>
      </c>
      <c r="G119" s="161">
        <v>70000</v>
      </c>
      <c r="H119" s="161">
        <v>70000</v>
      </c>
      <c r="I119" s="168">
        <f>H119-D119</f>
        <v>0</v>
      </c>
      <c r="J119" s="169">
        <f>IF(D119=0,"********",I119/D119)</f>
        <v>0</v>
      </c>
    </row>
    <row r="120" spans="1:10" s="196" customFormat="1" ht="15">
      <c r="A120" s="163" t="s">
        <v>26</v>
      </c>
      <c r="B120" s="164"/>
      <c r="C120" s="165">
        <f aca="true" t="shared" si="29" ref="C120:I120">SUBTOTAL(9,C117:C119)</f>
        <v>127500</v>
      </c>
      <c r="D120" s="165">
        <f>SUBTOTAL(9,D117:D119)</f>
        <v>122500</v>
      </c>
      <c r="E120" s="165">
        <f t="shared" si="29"/>
        <v>0</v>
      </c>
      <c r="F120" s="165">
        <f t="shared" si="29"/>
        <v>122500</v>
      </c>
      <c r="G120" s="165">
        <f t="shared" si="29"/>
        <v>122500</v>
      </c>
      <c r="H120" s="165">
        <f t="shared" si="29"/>
        <v>122500</v>
      </c>
      <c r="I120" s="165">
        <f t="shared" si="29"/>
        <v>0</v>
      </c>
      <c r="J120" s="166">
        <f>IF(D120=0,"********",I120/D120)</f>
        <v>0</v>
      </c>
    </row>
    <row r="121" spans="1:10" ht="15">
      <c r="A121" s="159"/>
      <c r="B121" s="142"/>
      <c r="C121" s="167"/>
      <c r="D121" s="157"/>
      <c r="E121" s="157"/>
      <c r="F121" s="157"/>
      <c r="G121" s="157"/>
      <c r="H121" s="157"/>
      <c r="I121" s="168"/>
      <c r="J121" s="169"/>
    </row>
    <row r="122" spans="1:10" ht="15">
      <c r="A122" s="159" t="s">
        <v>444</v>
      </c>
      <c r="B122" s="142" t="s">
        <v>445</v>
      </c>
      <c r="C122" s="160">
        <v>0</v>
      </c>
      <c r="D122" s="161">
        <v>12000</v>
      </c>
      <c r="E122" s="161"/>
      <c r="F122" s="161">
        <v>0</v>
      </c>
      <c r="G122" s="161">
        <v>0</v>
      </c>
      <c r="H122" s="161">
        <v>0</v>
      </c>
      <c r="I122" s="168">
        <f>H122-D122</f>
        <v>-12000</v>
      </c>
      <c r="J122" s="169">
        <f>IF(D122=0,"********",I122/D122)</f>
        <v>-1</v>
      </c>
    </row>
    <row r="123" spans="1:10" s="196" customFormat="1" ht="15">
      <c r="A123" s="163" t="s">
        <v>26</v>
      </c>
      <c r="B123" s="164"/>
      <c r="C123" s="165">
        <f aca="true" t="shared" si="30" ref="C123:I123">SUBTOTAL(9,C122:C122)</f>
        <v>0</v>
      </c>
      <c r="D123" s="165">
        <f>SUBTOTAL(9,D122:D122)</f>
        <v>12000</v>
      </c>
      <c r="E123" s="165">
        <f t="shared" si="30"/>
        <v>0</v>
      </c>
      <c r="F123" s="165">
        <f t="shared" si="30"/>
        <v>0</v>
      </c>
      <c r="G123" s="165">
        <f t="shared" si="30"/>
        <v>0</v>
      </c>
      <c r="H123" s="165">
        <f t="shared" si="30"/>
        <v>0</v>
      </c>
      <c r="I123" s="165">
        <f t="shared" si="30"/>
        <v>-12000</v>
      </c>
      <c r="J123" s="166">
        <f>IF(D123=0,"********",I123/D123)</f>
        <v>-1</v>
      </c>
    </row>
    <row r="124" spans="1:10" ht="15">
      <c r="A124" s="159"/>
      <c r="B124" s="142"/>
      <c r="C124" s="167"/>
      <c r="D124" s="157"/>
      <c r="E124" s="157"/>
      <c r="F124" s="157"/>
      <c r="G124" s="157"/>
      <c r="H124" s="157"/>
      <c r="I124" s="157"/>
      <c r="J124" s="162"/>
    </row>
    <row r="125" spans="1:10" ht="15">
      <c r="A125" s="159" t="s">
        <v>53</v>
      </c>
      <c r="B125" s="142" t="s">
        <v>243</v>
      </c>
      <c r="C125" s="160">
        <v>0</v>
      </c>
      <c r="D125" s="161">
        <v>500</v>
      </c>
      <c r="E125" s="161">
        <v>912.42</v>
      </c>
      <c r="F125" s="161">
        <v>500</v>
      </c>
      <c r="G125" s="161">
        <v>500</v>
      </c>
      <c r="H125" s="161">
        <v>500</v>
      </c>
      <c r="I125" s="168">
        <f>H125-D125</f>
        <v>0</v>
      </c>
      <c r="J125" s="169">
        <f>IF(D125=0,"********",I125/D125)</f>
        <v>0</v>
      </c>
    </row>
    <row r="126" spans="1:10" ht="15">
      <c r="A126" s="163" t="s">
        <v>26</v>
      </c>
      <c r="B126" s="164"/>
      <c r="C126" s="165">
        <f aca="true" t="shared" si="31" ref="C126:I126">SUBTOTAL(9,C$125:C$125)</f>
        <v>0</v>
      </c>
      <c r="D126" s="165">
        <f t="shared" si="31"/>
        <v>500</v>
      </c>
      <c r="E126" s="165">
        <f t="shared" si="31"/>
        <v>912.42</v>
      </c>
      <c r="F126" s="165">
        <f t="shared" si="31"/>
        <v>500</v>
      </c>
      <c r="G126" s="165">
        <f t="shared" si="31"/>
        <v>500</v>
      </c>
      <c r="H126" s="165">
        <f t="shared" si="31"/>
        <v>500</v>
      </c>
      <c r="I126" s="165">
        <f t="shared" si="31"/>
        <v>0</v>
      </c>
      <c r="J126" s="166">
        <f>IF(D126=0,"********",I126/D126)</f>
        <v>0</v>
      </c>
    </row>
    <row r="127" spans="1:10" ht="15">
      <c r="A127" s="159"/>
      <c r="B127" s="142"/>
      <c r="C127" s="167"/>
      <c r="D127" s="157"/>
      <c r="E127" s="157"/>
      <c r="F127" s="157"/>
      <c r="G127" s="157"/>
      <c r="H127" s="157"/>
      <c r="I127" s="157"/>
      <c r="J127" s="162"/>
    </row>
    <row r="128" spans="1:10" ht="15">
      <c r="A128" s="159" t="s">
        <v>244</v>
      </c>
      <c r="B128" s="142" t="s">
        <v>245</v>
      </c>
      <c r="C128" s="160">
        <v>6000</v>
      </c>
      <c r="D128" s="161">
        <v>6000</v>
      </c>
      <c r="E128" s="161">
        <v>4546</v>
      </c>
      <c r="F128" s="161">
        <v>10000</v>
      </c>
      <c r="G128" s="161">
        <v>10000</v>
      </c>
      <c r="H128" s="161">
        <v>10000</v>
      </c>
      <c r="I128" s="168">
        <f>H128-D128</f>
        <v>4000</v>
      </c>
      <c r="J128" s="169">
        <f>IF(D128=0,"********",I128/D128)</f>
        <v>0.6666666666666666</v>
      </c>
    </row>
    <row r="129" spans="1:10" ht="15">
      <c r="A129" s="163" t="s">
        <v>26</v>
      </c>
      <c r="B129" s="164"/>
      <c r="C129" s="165">
        <f aca="true" t="shared" si="32" ref="C129:I129">SUBTOTAL(9,C$128:C$128)</f>
        <v>6000</v>
      </c>
      <c r="D129" s="165">
        <f t="shared" si="32"/>
        <v>6000</v>
      </c>
      <c r="E129" s="165">
        <f t="shared" si="32"/>
        <v>4546</v>
      </c>
      <c r="F129" s="165">
        <f t="shared" si="32"/>
        <v>10000</v>
      </c>
      <c r="G129" s="165">
        <f t="shared" si="32"/>
        <v>10000</v>
      </c>
      <c r="H129" s="165">
        <f t="shared" si="32"/>
        <v>10000</v>
      </c>
      <c r="I129" s="165">
        <f t="shared" si="32"/>
        <v>4000</v>
      </c>
      <c r="J129" s="166">
        <f>IF(D129=0,"********",I129/D129)</f>
        <v>0.6666666666666666</v>
      </c>
    </row>
    <row r="130" spans="1:10" ht="15">
      <c r="A130" s="159"/>
      <c r="B130" s="142"/>
      <c r="C130" s="167"/>
      <c r="D130" s="157"/>
      <c r="E130" s="157"/>
      <c r="F130" s="157"/>
      <c r="G130" s="157"/>
      <c r="H130" s="157"/>
      <c r="I130" s="157"/>
      <c r="J130" s="162"/>
    </row>
    <row r="131" spans="1:10" ht="15">
      <c r="A131" s="159" t="s">
        <v>246</v>
      </c>
      <c r="B131" s="142" t="s">
        <v>247</v>
      </c>
      <c r="C131" s="160">
        <v>0</v>
      </c>
      <c r="D131" s="161">
        <v>4000</v>
      </c>
      <c r="E131" s="161"/>
      <c r="F131" s="161">
        <v>0</v>
      </c>
      <c r="G131" s="161">
        <v>0</v>
      </c>
      <c r="H131" s="161">
        <v>0</v>
      </c>
      <c r="I131" s="168">
        <f>H131-D131</f>
        <v>-4000</v>
      </c>
      <c r="J131" s="169">
        <f>IF(D131=0,"********",I131/D131)</f>
        <v>-1</v>
      </c>
    </row>
    <row r="132" spans="1:10" ht="15">
      <c r="A132" s="159" t="s">
        <v>248</v>
      </c>
      <c r="B132" s="142" t="s">
        <v>249</v>
      </c>
      <c r="C132" s="160">
        <v>0</v>
      </c>
      <c r="D132" s="161">
        <v>0</v>
      </c>
      <c r="E132" s="161">
        <v>0</v>
      </c>
      <c r="F132" s="161">
        <v>0</v>
      </c>
      <c r="G132" s="161">
        <v>0</v>
      </c>
      <c r="H132" s="161">
        <v>0</v>
      </c>
      <c r="I132" s="157">
        <f>H132-D132</f>
        <v>0</v>
      </c>
      <c r="J132" s="162" t="str">
        <f>IF(D132=0,"********",I132/D132)</f>
        <v>********</v>
      </c>
    </row>
    <row r="133" spans="1:10" ht="15">
      <c r="A133" s="163" t="s">
        <v>26</v>
      </c>
      <c r="B133" s="164"/>
      <c r="C133" s="165">
        <f aca="true" t="shared" si="33" ref="C133:I133">SUBTOTAL(9,C$131:C$132)</f>
        <v>0</v>
      </c>
      <c r="D133" s="165">
        <f t="shared" si="33"/>
        <v>4000</v>
      </c>
      <c r="E133" s="165">
        <f t="shared" si="33"/>
        <v>0</v>
      </c>
      <c r="F133" s="165">
        <f t="shared" si="33"/>
        <v>0</v>
      </c>
      <c r="G133" s="165">
        <f t="shared" si="33"/>
        <v>0</v>
      </c>
      <c r="H133" s="165">
        <f t="shared" si="33"/>
        <v>0</v>
      </c>
      <c r="I133" s="165">
        <f t="shared" si="33"/>
        <v>-4000</v>
      </c>
      <c r="J133" s="166">
        <f>IF(D133=0,"********",I133/D133)</f>
        <v>-1</v>
      </c>
    </row>
    <row r="134" spans="1:10" ht="15">
      <c r="A134" s="159"/>
      <c r="B134" s="142"/>
      <c r="C134" s="167"/>
      <c r="D134" s="157"/>
      <c r="E134" s="157"/>
      <c r="F134" s="157"/>
      <c r="G134" s="157"/>
      <c r="H134" s="157"/>
      <c r="I134" s="157"/>
      <c r="J134" s="162"/>
    </row>
    <row r="135" spans="1:10" ht="15">
      <c r="A135" s="159" t="s">
        <v>250</v>
      </c>
      <c r="B135" s="142" t="s">
        <v>251</v>
      </c>
      <c r="C135" s="160">
        <v>5000</v>
      </c>
      <c r="D135" s="161">
        <v>5000</v>
      </c>
      <c r="E135" s="161"/>
      <c r="F135" s="161">
        <v>5000</v>
      </c>
      <c r="G135" s="161">
        <v>5000</v>
      </c>
      <c r="H135" s="161">
        <v>5000</v>
      </c>
      <c r="I135" s="168">
        <f>H135-D135</f>
        <v>0</v>
      </c>
      <c r="J135" s="169">
        <f>IF(D135=0,"********",I135/D135)</f>
        <v>0</v>
      </c>
    </row>
    <row r="136" spans="1:10" ht="15">
      <c r="A136" s="159" t="s">
        <v>252</v>
      </c>
      <c r="B136" s="142" t="s">
        <v>253</v>
      </c>
      <c r="C136" s="160">
        <v>5689.95</v>
      </c>
      <c r="D136" s="161">
        <v>8000</v>
      </c>
      <c r="E136" s="161">
        <v>13053.8</v>
      </c>
      <c r="F136" s="161">
        <v>8000</v>
      </c>
      <c r="G136" s="161">
        <v>8000</v>
      </c>
      <c r="H136" s="161">
        <v>8000</v>
      </c>
      <c r="I136" s="168">
        <f>H136-D136</f>
        <v>0</v>
      </c>
      <c r="J136" s="169">
        <f>IF(D136=0,"********",I136/D136)</f>
        <v>0</v>
      </c>
    </row>
    <row r="137" spans="1:10" ht="15">
      <c r="A137" s="163" t="s">
        <v>26</v>
      </c>
      <c r="B137" s="164"/>
      <c r="C137" s="165">
        <f aca="true" t="shared" si="34" ref="C137:I137">SUBTOTAL(9,C$135:C$136)</f>
        <v>10689.95</v>
      </c>
      <c r="D137" s="165">
        <f t="shared" si="34"/>
        <v>13000</v>
      </c>
      <c r="E137" s="165">
        <f t="shared" si="34"/>
        <v>13053.8</v>
      </c>
      <c r="F137" s="165">
        <f t="shared" si="34"/>
        <v>13000</v>
      </c>
      <c r="G137" s="165">
        <f t="shared" si="34"/>
        <v>13000</v>
      </c>
      <c r="H137" s="165">
        <f t="shared" si="34"/>
        <v>13000</v>
      </c>
      <c r="I137" s="165">
        <f t="shared" si="34"/>
        <v>0</v>
      </c>
      <c r="J137" s="166">
        <f>IF(D137=0,"********",I137/D137)</f>
        <v>0</v>
      </c>
    </row>
    <row r="138" spans="1:10" ht="15">
      <c r="A138" s="159"/>
      <c r="B138" s="142"/>
      <c r="C138" s="167"/>
      <c r="D138" s="157"/>
      <c r="E138" s="157"/>
      <c r="F138" s="157"/>
      <c r="G138" s="157"/>
      <c r="H138" s="157"/>
      <c r="I138" s="157"/>
      <c r="J138" s="162"/>
    </row>
    <row r="139" spans="1:10" ht="15">
      <c r="A139" s="159" t="s">
        <v>254</v>
      </c>
      <c r="B139" s="142" t="s">
        <v>255</v>
      </c>
      <c r="C139" s="160">
        <v>29994</v>
      </c>
      <c r="D139" s="161">
        <v>30000</v>
      </c>
      <c r="E139" s="161">
        <v>34190.8</v>
      </c>
      <c r="F139" s="161">
        <v>30000</v>
      </c>
      <c r="G139" s="161">
        <v>30000</v>
      </c>
      <c r="H139" s="161">
        <v>30000</v>
      </c>
      <c r="I139" s="168">
        <f aca="true" t="shared" si="35" ref="I139:I145">H139-D139</f>
        <v>0</v>
      </c>
      <c r="J139" s="169">
        <f aca="true" t="shared" si="36" ref="J139:J146">IF(D139=0,"********",I139/D139)</f>
        <v>0</v>
      </c>
    </row>
    <row r="140" spans="1:10" ht="15">
      <c r="A140" s="159" t="s">
        <v>529</v>
      </c>
      <c r="B140" s="142" t="s">
        <v>256</v>
      </c>
      <c r="C140" s="160">
        <v>52985.28</v>
      </c>
      <c r="D140" s="161">
        <v>53148</v>
      </c>
      <c r="E140" s="161"/>
      <c r="F140" s="161">
        <v>27601</v>
      </c>
      <c r="G140" s="161">
        <v>27601</v>
      </c>
      <c r="H140" s="161">
        <v>27601</v>
      </c>
      <c r="I140" s="168">
        <f t="shared" si="35"/>
        <v>-25547</v>
      </c>
      <c r="J140" s="169">
        <f t="shared" si="36"/>
        <v>-0.48067660118913225</v>
      </c>
    </row>
    <row r="141" spans="1:10" ht="15">
      <c r="A141" s="159" t="s">
        <v>530</v>
      </c>
      <c r="B141" s="142" t="s">
        <v>531</v>
      </c>
      <c r="C141" s="160">
        <v>0</v>
      </c>
      <c r="D141" s="161">
        <v>0</v>
      </c>
      <c r="E141" s="161"/>
      <c r="F141" s="161">
        <v>13240</v>
      </c>
      <c r="G141" s="161">
        <v>13240</v>
      </c>
      <c r="H141" s="161">
        <v>13240</v>
      </c>
      <c r="I141" s="157">
        <f t="shared" si="35"/>
        <v>13240</v>
      </c>
      <c r="J141" s="162" t="str">
        <f t="shared" si="36"/>
        <v>********</v>
      </c>
    </row>
    <row r="142" spans="1:10" ht="15">
      <c r="A142" s="159" t="s">
        <v>532</v>
      </c>
      <c r="B142" s="142" t="s">
        <v>533</v>
      </c>
      <c r="C142" s="160">
        <v>0</v>
      </c>
      <c r="D142" s="161">
        <v>0</v>
      </c>
      <c r="E142" s="161"/>
      <c r="F142" s="161">
        <v>13200</v>
      </c>
      <c r="G142" s="161">
        <v>13200</v>
      </c>
      <c r="H142" s="161">
        <v>13200</v>
      </c>
      <c r="I142" s="157">
        <f t="shared" si="35"/>
        <v>13200</v>
      </c>
      <c r="J142" s="162" t="str">
        <f t="shared" si="36"/>
        <v>********</v>
      </c>
    </row>
    <row r="143" spans="1:10" ht="15">
      <c r="A143" s="159" t="s">
        <v>257</v>
      </c>
      <c r="B143" s="142" t="s">
        <v>258</v>
      </c>
      <c r="C143" s="160">
        <v>0</v>
      </c>
      <c r="D143" s="161">
        <v>12000</v>
      </c>
      <c r="E143" s="161">
        <v>681.49</v>
      </c>
      <c r="F143" s="161">
        <v>12000</v>
      </c>
      <c r="G143" s="161">
        <v>12000</v>
      </c>
      <c r="H143" s="161">
        <v>12000</v>
      </c>
      <c r="I143" s="168">
        <f t="shared" si="35"/>
        <v>0</v>
      </c>
      <c r="J143" s="169">
        <f t="shared" si="36"/>
        <v>0</v>
      </c>
    </row>
    <row r="144" spans="1:10" ht="15">
      <c r="A144" s="159" t="s">
        <v>513</v>
      </c>
      <c r="B144" s="142" t="s">
        <v>514</v>
      </c>
      <c r="C144" s="160">
        <v>0</v>
      </c>
      <c r="D144" s="161">
        <v>20000</v>
      </c>
      <c r="E144" s="161"/>
      <c r="F144" s="161">
        <v>0</v>
      </c>
      <c r="G144" s="161">
        <v>0</v>
      </c>
      <c r="H144" s="161">
        <v>0</v>
      </c>
      <c r="I144" s="168">
        <f t="shared" si="35"/>
        <v>-20000</v>
      </c>
      <c r="J144" s="169">
        <f t="shared" si="36"/>
        <v>-1</v>
      </c>
    </row>
    <row r="145" spans="1:10" ht="15">
      <c r="A145" s="159" t="s">
        <v>54</v>
      </c>
      <c r="B145" s="142" t="s">
        <v>55</v>
      </c>
      <c r="C145" s="160">
        <v>19914.62</v>
      </c>
      <c r="D145" s="161">
        <v>20000</v>
      </c>
      <c r="E145" s="161">
        <v>8305.09</v>
      </c>
      <c r="F145" s="161">
        <v>20000</v>
      </c>
      <c r="G145" s="161">
        <v>20000</v>
      </c>
      <c r="H145" s="161">
        <v>20000</v>
      </c>
      <c r="I145" s="168">
        <f t="shared" si="35"/>
        <v>0</v>
      </c>
      <c r="J145" s="169">
        <f t="shared" si="36"/>
        <v>0</v>
      </c>
    </row>
    <row r="146" spans="1:10" ht="15">
      <c r="A146" s="163" t="s">
        <v>26</v>
      </c>
      <c r="B146" s="164"/>
      <c r="C146" s="165">
        <f aca="true" t="shared" si="37" ref="C146:I146">SUBTOTAL(9,C$139:C$145)</f>
        <v>102893.9</v>
      </c>
      <c r="D146" s="165">
        <f t="shared" si="37"/>
        <v>135148</v>
      </c>
      <c r="E146" s="165">
        <f t="shared" si="37"/>
        <v>43177.380000000005</v>
      </c>
      <c r="F146" s="165">
        <f t="shared" si="37"/>
        <v>116041</v>
      </c>
      <c r="G146" s="165">
        <f t="shared" si="37"/>
        <v>116041</v>
      </c>
      <c r="H146" s="165">
        <f t="shared" si="37"/>
        <v>116041</v>
      </c>
      <c r="I146" s="165">
        <f t="shared" si="37"/>
        <v>-19107</v>
      </c>
      <c r="J146" s="166">
        <f t="shared" si="36"/>
        <v>-0.14137834078195755</v>
      </c>
    </row>
    <row r="147" spans="1:10" ht="15">
      <c r="A147" s="159"/>
      <c r="B147" s="142"/>
      <c r="C147" s="167"/>
      <c r="D147" s="157"/>
      <c r="E147" s="157"/>
      <c r="F147" s="157"/>
      <c r="G147" s="157"/>
      <c r="H147" s="157"/>
      <c r="I147" s="157"/>
      <c r="J147" s="162"/>
    </row>
    <row r="148" spans="1:10" ht="15">
      <c r="A148" s="159" t="s">
        <v>56</v>
      </c>
      <c r="B148" s="142" t="s">
        <v>57</v>
      </c>
      <c r="C148" s="160">
        <v>224672.58</v>
      </c>
      <c r="D148" s="161">
        <v>269351</v>
      </c>
      <c r="E148" s="161">
        <v>0</v>
      </c>
      <c r="F148" s="161">
        <v>275000</v>
      </c>
      <c r="G148" s="161">
        <v>275000</v>
      </c>
      <c r="H148" s="161">
        <v>275000</v>
      </c>
      <c r="I148" s="168">
        <f aca="true" t="shared" si="38" ref="I148:I155">H148-D148</f>
        <v>5649</v>
      </c>
      <c r="J148" s="169">
        <f aca="true" t="shared" si="39" ref="J148:J156">IF(D148=0,"********",I148/D148)</f>
        <v>0.02097263422077512</v>
      </c>
    </row>
    <row r="149" spans="1:10" ht="15">
      <c r="A149" s="159" t="s">
        <v>58</v>
      </c>
      <c r="B149" s="142" t="s">
        <v>59</v>
      </c>
      <c r="C149" s="160">
        <v>102219.53</v>
      </c>
      <c r="D149" s="161">
        <v>113000</v>
      </c>
      <c r="E149" s="161">
        <v>19255.87</v>
      </c>
      <c r="F149" s="161">
        <v>116390</v>
      </c>
      <c r="G149" s="161">
        <v>116390</v>
      </c>
      <c r="H149" s="161">
        <v>116390</v>
      </c>
      <c r="I149" s="168">
        <f t="shared" si="38"/>
        <v>3390</v>
      </c>
      <c r="J149" s="169">
        <f t="shared" si="39"/>
        <v>0.03</v>
      </c>
    </row>
    <row r="150" spans="1:10" ht="15">
      <c r="A150" s="159" t="s">
        <v>60</v>
      </c>
      <c r="B150" s="142" t="s">
        <v>61</v>
      </c>
      <c r="C150" s="160">
        <v>17200</v>
      </c>
      <c r="D150" s="161">
        <v>36569</v>
      </c>
      <c r="E150" s="161">
        <v>17000</v>
      </c>
      <c r="F150" s="161">
        <v>68490</v>
      </c>
      <c r="G150" s="161">
        <v>68490</v>
      </c>
      <c r="H150" s="161">
        <v>68490</v>
      </c>
      <c r="I150" s="168">
        <f t="shared" si="38"/>
        <v>31921</v>
      </c>
      <c r="J150" s="169">
        <f t="shared" si="39"/>
        <v>0.87289780962017</v>
      </c>
    </row>
    <row r="151" spans="1:10" ht="15">
      <c r="A151" s="159" t="s">
        <v>259</v>
      </c>
      <c r="B151" s="142" t="s">
        <v>260</v>
      </c>
      <c r="C151" s="160">
        <v>5099</v>
      </c>
      <c r="D151" s="161">
        <v>8000</v>
      </c>
      <c r="E151" s="161">
        <v>0</v>
      </c>
      <c r="F151" s="161">
        <v>8000</v>
      </c>
      <c r="G151" s="161">
        <v>8000</v>
      </c>
      <c r="H151" s="161">
        <v>8000</v>
      </c>
      <c r="I151" s="168">
        <f t="shared" si="38"/>
        <v>0</v>
      </c>
      <c r="J151" s="169">
        <f t="shared" si="39"/>
        <v>0</v>
      </c>
    </row>
    <row r="152" spans="1:10" ht="15">
      <c r="A152" s="159" t="s">
        <v>468</v>
      </c>
      <c r="B152" s="142" t="s">
        <v>470</v>
      </c>
      <c r="C152" s="160">
        <v>10000</v>
      </c>
      <c r="D152" s="161">
        <v>5000</v>
      </c>
      <c r="E152" s="161"/>
      <c r="F152" s="161">
        <v>0</v>
      </c>
      <c r="G152" s="161">
        <v>0</v>
      </c>
      <c r="H152" s="161">
        <v>0</v>
      </c>
      <c r="I152" s="168">
        <f t="shared" si="38"/>
        <v>-5000</v>
      </c>
      <c r="J152" s="169">
        <f t="shared" si="39"/>
        <v>-1</v>
      </c>
    </row>
    <row r="153" spans="1:10" ht="15">
      <c r="A153" s="159" t="s">
        <v>62</v>
      </c>
      <c r="B153" s="142" t="s">
        <v>63</v>
      </c>
      <c r="C153" s="160">
        <v>3048.04</v>
      </c>
      <c r="D153" s="161">
        <v>5000</v>
      </c>
      <c r="E153" s="161">
        <v>704.4</v>
      </c>
      <c r="F153" s="161">
        <v>5000</v>
      </c>
      <c r="G153" s="161">
        <v>5000</v>
      </c>
      <c r="H153" s="161">
        <v>5000</v>
      </c>
      <c r="I153" s="168">
        <f t="shared" si="38"/>
        <v>0</v>
      </c>
      <c r="J153" s="169">
        <f t="shared" si="39"/>
        <v>0</v>
      </c>
    </row>
    <row r="154" spans="1:10" ht="15">
      <c r="A154" s="159" t="s">
        <v>464</v>
      </c>
      <c r="B154" s="142" t="s">
        <v>465</v>
      </c>
      <c r="C154" s="160">
        <v>12985.8</v>
      </c>
      <c r="D154" s="161">
        <v>15955</v>
      </c>
      <c r="E154" s="161"/>
      <c r="F154" s="161">
        <v>16200</v>
      </c>
      <c r="G154" s="161">
        <v>16200</v>
      </c>
      <c r="H154" s="161">
        <v>16200</v>
      </c>
      <c r="I154" s="168">
        <f t="shared" si="38"/>
        <v>245</v>
      </c>
      <c r="J154" s="169">
        <f t="shared" si="39"/>
        <v>0.015355687872140394</v>
      </c>
    </row>
    <row r="155" spans="1:10" s="182" customFormat="1" ht="15" customHeight="1">
      <c r="A155" s="176" t="s">
        <v>64</v>
      </c>
      <c r="B155" s="177" t="s">
        <v>65</v>
      </c>
      <c r="C155" s="178">
        <v>440520.95</v>
      </c>
      <c r="D155" s="179">
        <v>543705.77</v>
      </c>
      <c r="E155" s="179">
        <v>90175.01</v>
      </c>
      <c r="F155" s="179">
        <v>583000</v>
      </c>
      <c r="G155" s="179">
        <v>583000</v>
      </c>
      <c r="H155" s="179">
        <v>583000</v>
      </c>
      <c r="I155" s="188">
        <f t="shared" si="38"/>
        <v>39294.22999999998</v>
      </c>
      <c r="J155" s="189">
        <f t="shared" si="39"/>
        <v>0.07227112929112373</v>
      </c>
    </row>
    <row r="156" spans="1:10" s="182" customFormat="1" ht="15" customHeight="1">
      <c r="A156" s="183" t="s">
        <v>26</v>
      </c>
      <c r="B156" s="184"/>
      <c r="C156" s="185">
        <f aca="true" t="shared" si="40" ref="C156:I156">SUBTOTAL(9,C$148:C$155)</f>
        <v>815745.8999999999</v>
      </c>
      <c r="D156" s="185">
        <f t="shared" si="40"/>
        <v>996580.77</v>
      </c>
      <c r="E156" s="185">
        <f t="shared" si="40"/>
        <v>127135.28</v>
      </c>
      <c r="F156" s="185">
        <f t="shared" si="40"/>
        <v>1072080</v>
      </c>
      <c r="G156" s="185">
        <f t="shared" si="40"/>
        <v>1072080</v>
      </c>
      <c r="H156" s="185">
        <f t="shared" si="40"/>
        <v>1072080</v>
      </c>
      <c r="I156" s="185">
        <f t="shared" si="40"/>
        <v>75499.22999999998</v>
      </c>
      <c r="J156" s="186">
        <f t="shared" si="39"/>
        <v>0.07575826493220413</v>
      </c>
    </row>
    <row r="157" spans="1:10" s="182" customFormat="1" ht="15" customHeight="1">
      <c r="A157" s="176"/>
      <c r="B157" s="177"/>
      <c r="C157" s="187"/>
      <c r="D157" s="180"/>
      <c r="E157" s="180"/>
      <c r="F157" s="180"/>
      <c r="G157" s="180"/>
      <c r="H157" s="180"/>
      <c r="I157" s="188"/>
      <c r="J157" s="189"/>
    </row>
    <row r="158" spans="1:10" s="182" customFormat="1" ht="15" customHeight="1">
      <c r="A158" s="176" t="s">
        <v>510</v>
      </c>
      <c r="B158" s="177" t="s">
        <v>261</v>
      </c>
      <c r="C158" s="178">
        <v>7080</v>
      </c>
      <c r="D158" s="179">
        <v>0</v>
      </c>
      <c r="E158" s="179"/>
      <c r="F158" s="179">
        <v>0</v>
      </c>
      <c r="G158" s="179">
        <v>0</v>
      </c>
      <c r="H158" s="179"/>
      <c r="I158" s="180">
        <f aca="true" t="shared" si="41" ref="I158:I163">H158-D158</f>
        <v>0</v>
      </c>
      <c r="J158" s="181" t="str">
        <f aca="true" t="shared" si="42" ref="J158:J164">IF(D158=0,"********",I158/D158)</f>
        <v>********</v>
      </c>
    </row>
    <row r="159" spans="1:10" s="182" customFormat="1" ht="15" customHeight="1">
      <c r="A159" s="176" t="s">
        <v>262</v>
      </c>
      <c r="B159" s="177" t="s">
        <v>261</v>
      </c>
      <c r="C159" s="178">
        <v>200000</v>
      </c>
      <c r="D159" s="179">
        <v>0</v>
      </c>
      <c r="E159" s="179"/>
      <c r="F159" s="179">
        <v>0</v>
      </c>
      <c r="G159" s="179">
        <v>0</v>
      </c>
      <c r="H159" s="179">
        <v>0</v>
      </c>
      <c r="I159" s="180">
        <f t="shared" si="41"/>
        <v>0</v>
      </c>
      <c r="J159" s="181" t="str">
        <f t="shared" si="42"/>
        <v>********</v>
      </c>
    </row>
    <row r="160" spans="1:10" s="182" customFormat="1" ht="15" customHeight="1">
      <c r="A160" s="176" t="s">
        <v>534</v>
      </c>
      <c r="B160" s="177" t="s">
        <v>261</v>
      </c>
      <c r="C160" s="178">
        <v>0</v>
      </c>
      <c r="D160" s="179">
        <v>0</v>
      </c>
      <c r="E160" s="179"/>
      <c r="F160" s="179">
        <v>5500</v>
      </c>
      <c r="G160" s="179">
        <v>5500</v>
      </c>
      <c r="H160" s="179">
        <v>5500</v>
      </c>
      <c r="I160" s="180">
        <f t="shared" si="41"/>
        <v>5500</v>
      </c>
      <c r="J160" s="181" t="str">
        <f t="shared" si="42"/>
        <v>********</v>
      </c>
    </row>
    <row r="161" spans="1:10" s="182" customFormat="1" ht="15" customHeight="1">
      <c r="A161" s="176" t="s">
        <v>535</v>
      </c>
      <c r="B161" s="177" t="s">
        <v>261</v>
      </c>
      <c r="C161" s="178">
        <v>0</v>
      </c>
      <c r="D161" s="179">
        <v>0</v>
      </c>
      <c r="E161" s="179"/>
      <c r="F161" s="179">
        <v>47800</v>
      </c>
      <c r="G161" s="179">
        <v>47800</v>
      </c>
      <c r="H161" s="179">
        <v>47800</v>
      </c>
      <c r="I161" s="180">
        <f t="shared" si="41"/>
        <v>47800</v>
      </c>
      <c r="J161" s="181" t="str">
        <f t="shared" si="42"/>
        <v>********</v>
      </c>
    </row>
    <row r="162" spans="1:10" s="182" customFormat="1" ht="15" customHeight="1">
      <c r="A162" s="176" t="s">
        <v>512</v>
      </c>
      <c r="B162" s="177" t="s">
        <v>261</v>
      </c>
      <c r="C162" s="178">
        <v>0</v>
      </c>
      <c r="D162" s="179">
        <v>47250</v>
      </c>
      <c r="E162" s="179"/>
      <c r="F162" s="179">
        <v>37800</v>
      </c>
      <c r="G162" s="179">
        <v>37800</v>
      </c>
      <c r="H162" s="179">
        <v>37800</v>
      </c>
      <c r="I162" s="188">
        <f t="shared" si="41"/>
        <v>-9450</v>
      </c>
      <c r="J162" s="189">
        <f t="shared" si="42"/>
        <v>-0.2</v>
      </c>
    </row>
    <row r="163" spans="1:10" s="182" customFormat="1" ht="15" customHeight="1">
      <c r="A163" s="176" t="s">
        <v>511</v>
      </c>
      <c r="B163" s="177" t="s">
        <v>261</v>
      </c>
      <c r="C163" s="178">
        <v>0</v>
      </c>
      <c r="D163" s="179">
        <v>420000</v>
      </c>
      <c r="E163" s="179"/>
      <c r="F163" s="179">
        <v>480000</v>
      </c>
      <c r="G163" s="179">
        <v>480000</v>
      </c>
      <c r="H163" s="179">
        <v>480000</v>
      </c>
      <c r="I163" s="188">
        <f t="shared" si="41"/>
        <v>60000</v>
      </c>
      <c r="J163" s="189">
        <f t="shared" si="42"/>
        <v>0.14285714285714285</v>
      </c>
    </row>
    <row r="164" spans="1:10" s="182" customFormat="1" ht="15" customHeight="1">
      <c r="A164" s="183" t="s">
        <v>26</v>
      </c>
      <c r="B164" s="184"/>
      <c r="C164" s="185">
        <f>SUBTOTAL(9,C$158:C$163)</f>
        <v>207080</v>
      </c>
      <c r="D164" s="185">
        <f>SUBTOTAL(9,D$159:D$163)</f>
        <v>467250</v>
      </c>
      <c r="E164" s="185">
        <f>SUBTOTAL(9,E$159:E$163)</f>
        <v>0</v>
      </c>
      <c r="F164" s="185">
        <f>SUBTOTAL(9,F$159:F$163)</f>
        <v>571100</v>
      </c>
      <c r="G164" s="185">
        <f>SUBTOTAL(9,G$159:G$163)</f>
        <v>571100</v>
      </c>
      <c r="H164" s="185">
        <f>SUBTOTAL(9,H$159:H$163)</f>
        <v>571100</v>
      </c>
      <c r="I164" s="185">
        <f>SUBTOTAL(9,I$158:I$163)</f>
        <v>103850</v>
      </c>
      <c r="J164" s="186">
        <f t="shared" si="42"/>
        <v>0.22225789192081327</v>
      </c>
    </row>
    <row r="165" spans="1:10" s="182" customFormat="1" ht="15" customHeight="1">
      <c r="A165" s="176"/>
      <c r="B165" s="177"/>
      <c r="C165" s="187"/>
      <c r="D165" s="180"/>
      <c r="E165" s="180"/>
      <c r="F165" s="180"/>
      <c r="G165" s="180"/>
      <c r="H165" s="180"/>
      <c r="I165" s="180"/>
      <c r="J165" s="181"/>
    </row>
    <row r="166" spans="1:10" ht="15.75" thickBot="1">
      <c r="A166" s="170"/>
      <c r="B166" s="142"/>
      <c r="C166" s="157"/>
      <c r="D166" s="157"/>
      <c r="E166" s="157"/>
      <c r="F166" s="146"/>
      <c r="G166" s="157"/>
      <c r="H166" s="157"/>
      <c r="I166" s="171"/>
      <c r="J166" s="162"/>
    </row>
    <row r="167" spans="1:10" ht="15.75" thickTop="1">
      <c r="A167" s="172"/>
      <c r="B167" s="173"/>
      <c r="C167" s="174"/>
      <c r="D167" s="174"/>
      <c r="E167" s="174"/>
      <c r="F167" s="174"/>
      <c r="G167" s="174"/>
      <c r="H167" s="174"/>
      <c r="I167" s="174"/>
      <c r="J167" s="175"/>
    </row>
    <row r="168" spans="1:10" ht="15">
      <c r="A168" s="170" t="s">
        <v>67</v>
      </c>
      <c r="B168" s="142"/>
      <c r="C168" s="157">
        <f aca="true" t="shared" si="43" ref="C168:I168">SUBTOTAL(9,C9:C164)</f>
        <v>3535033.98</v>
      </c>
      <c r="D168" s="157">
        <f t="shared" si="43"/>
        <v>4198459</v>
      </c>
      <c r="E168" s="157">
        <f t="shared" si="43"/>
        <v>610217.62</v>
      </c>
      <c r="F168" s="157">
        <f t="shared" si="43"/>
        <v>4383381</v>
      </c>
      <c r="G168" s="157">
        <f t="shared" si="43"/>
        <v>4383381</v>
      </c>
      <c r="H168" s="157">
        <f t="shared" si="43"/>
        <v>4383381</v>
      </c>
      <c r="I168" s="157">
        <f t="shared" si="43"/>
        <v>184921.99999999997</v>
      </c>
      <c r="J168" s="162">
        <f>IF(D168=0,"********",I168/D168)</f>
        <v>0.04404520801560762</v>
      </c>
    </row>
    <row r="169" spans="1:10" ht="15">
      <c r="A169" s="148"/>
      <c r="B169" s="142"/>
      <c r="C169" s="157"/>
      <c r="D169" s="157"/>
      <c r="E169" s="157"/>
      <c r="F169" s="157"/>
      <c r="G169" s="157"/>
      <c r="H169" s="157"/>
      <c r="I169" s="157"/>
      <c r="J169" s="158"/>
    </row>
    <row r="170" spans="1:10" ht="15">
      <c r="A170" s="148"/>
      <c r="B170" s="142"/>
      <c r="C170" s="157"/>
      <c r="D170" s="157"/>
      <c r="E170" s="157"/>
      <c r="F170" s="157"/>
      <c r="G170" s="157"/>
      <c r="H170" s="157"/>
      <c r="I170" s="157"/>
      <c r="J170" s="158"/>
    </row>
    <row r="171" spans="1:10" ht="15">
      <c r="A171" s="155" t="s">
        <v>68</v>
      </c>
      <c r="B171" s="142"/>
      <c r="C171" s="157"/>
      <c r="D171" s="157"/>
      <c r="E171" s="157"/>
      <c r="F171" s="157"/>
      <c r="G171" s="157"/>
      <c r="H171" s="157"/>
      <c r="I171" s="157"/>
      <c r="J171" s="158"/>
    </row>
    <row r="172" spans="1:10" ht="15">
      <c r="A172" s="159" t="s">
        <v>175</v>
      </c>
      <c r="B172" s="142" t="s">
        <v>263</v>
      </c>
      <c r="C172" s="161">
        <v>0</v>
      </c>
      <c r="D172" s="161">
        <v>0</v>
      </c>
      <c r="E172" s="161">
        <v>0</v>
      </c>
      <c r="F172" s="161">
        <v>0</v>
      </c>
      <c r="G172" s="161">
        <v>0</v>
      </c>
      <c r="H172" s="161">
        <v>0</v>
      </c>
      <c r="I172" s="157">
        <f aca="true" t="shared" si="44" ref="I172:I201">H172-D172</f>
        <v>0</v>
      </c>
      <c r="J172" s="162" t="str">
        <f aca="true" t="shared" si="45" ref="J172:J201">IF(D172=0,"********",I172/D172)</f>
        <v>********</v>
      </c>
    </row>
    <row r="173" spans="1:10" ht="15">
      <c r="A173" s="159" t="s">
        <v>264</v>
      </c>
      <c r="B173" s="142" t="s">
        <v>265</v>
      </c>
      <c r="C173" s="161">
        <v>0</v>
      </c>
      <c r="D173" s="161">
        <v>40000</v>
      </c>
      <c r="E173" s="161">
        <v>0</v>
      </c>
      <c r="F173" s="161">
        <v>40000</v>
      </c>
      <c r="G173" s="161">
        <v>40000</v>
      </c>
      <c r="H173" s="161">
        <v>40000</v>
      </c>
      <c r="I173" s="168">
        <f t="shared" si="44"/>
        <v>0</v>
      </c>
      <c r="J173" s="169">
        <f t="shared" si="45"/>
        <v>0</v>
      </c>
    </row>
    <row r="174" spans="1:10" ht="15">
      <c r="A174" s="159" t="s">
        <v>266</v>
      </c>
      <c r="B174" s="142" t="s">
        <v>267</v>
      </c>
      <c r="C174" s="161">
        <v>6790.64</v>
      </c>
      <c r="D174" s="161">
        <v>6425</v>
      </c>
      <c r="E174" s="161">
        <v>30255.78</v>
      </c>
      <c r="F174" s="161">
        <v>6600</v>
      </c>
      <c r="G174" s="161">
        <v>6600</v>
      </c>
      <c r="H174" s="161">
        <v>6600</v>
      </c>
      <c r="I174" s="168">
        <f t="shared" si="44"/>
        <v>175</v>
      </c>
      <c r="J174" s="169">
        <f t="shared" si="45"/>
        <v>0.027237354085603113</v>
      </c>
    </row>
    <row r="175" spans="1:10" ht="15">
      <c r="A175" s="159" t="s">
        <v>69</v>
      </c>
      <c r="B175" s="142" t="s">
        <v>268</v>
      </c>
      <c r="C175" s="161">
        <v>39855.08</v>
      </c>
      <c r="D175" s="161">
        <v>40000</v>
      </c>
      <c r="E175" s="161">
        <v>17744.2</v>
      </c>
      <c r="F175" s="161">
        <v>35000</v>
      </c>
      <c r="G175" s="161">
        <v>35000</v>
      </c>
      <c r="H175" s="161">
        <v>35000</v>
      </c>
      <c r="I175" s="168">
        <f t="shared" si="44"/>
        <v>-5000</v>
      </c>
      <c r="J175" s="169">
        <f t="shared" si="45"/>
        <v>-0.125</v>
      </c>
    </row>
    <row r="176" spans="1:10" ht="15">
      <c r="A176" s="159" t="s">
        <v>70</v>
      </c>
      <c r="B176" s="142" t="s">
        <v>71</v>
      </c>
      <c r="C176" s="161">
        <v>68009.57</v>
      </c>
      <c r="D176" s="161">
        <v>67000</v>
      </c>
      <c r="E176" s="161">
        <v>58437.2</v>
      </c>
      <c r="F176" s="161">
        <v>67000</v>
      </c>
      <c r="G176" s="161">
        <v>67000</v>
      </c>
      <c r="H176" s="161">
        <v>67000</v>
      </c>
      <c r="I176" s="168">
        <f t="shared" si="44"/>
        <v>0</v>
      </c>
      <c r="J176" s="169">
        <f t="shared" si="45"/>
        <v>0</v>
      </c>
    </row>
    <row r="177" spans="1:10" ht="15">
      <c r="A177" s="159" t="s">
        <v>72</v>
      </c>
      <c r="B177" s="142" t="s">
        <v>73</v>
      </c>
      <c r="C177" s="161">
        <v>15518.68</v>
      </c>
      <c r="D177" s="161">
        <v>17000</v>
      </c>
      <c r="E177" s="161">
        <v>13826.08</v>
      </c>
      <c r="F177" s="161">
        <v>15715</v>
      </c>
      <c r="G177" s="161">
        <v>15715</v>
      </c>
      <c r="H177" s="161">
        <v>15715</v>
      </c>
      <c r="I177" s="168">
        <f t="shared" si="44"/>
        <v>-1285</v>
      </c>
      <c r="J177" s="169">
        <f t="shared" si="45"/>
        <v>-0.07558823529411765</v>
      </c>
    </row>
    <row r="178" spans="1:10" ht="15">
      <c r="A178" s="159" t="s">
        <v>269</v>
      </c>
      <c r="B178" s="142" t="s">
        <v>270</v>
      </c>
      <c r="C178" s="161">
        <v>53350</v>
      </c>
      <c r="D178" s="161">
        <v>60000</v>
      </c>
      <c r="E178" s="161">
        <v>21735</v>
      </c>
      <c r="F178" s="161">
        <v>50000</v>
      </c>
      <c r="G178" s="161">
        <v>50000</v>
      </c>
      <c r="H178" s="161">
        <v>50000</v>
      </c>
      <c r="I178" s="168">
        <f t="shared" si="44"/>
        <v>-10000</v>
      </c>
      <c r="J178" s="169">
        <f t="shared" si="45"/>
        <v>-0.16666666666666666</v>
      </c>
    </row>
    <row r="179" spans="1:10" ht="15">
      <c r="A179" s="159" t="s">
        <v>74</v>
      </c>
      <c r="B179" s="142" t="s">
        <v>75</v>
      </c>
      <c r="C179" s="161">
        <v>2433.47</v>
      </c>
      <c r="D179" s="161">
        <v>6000</v>
      </c>
      <c r="E179" s="161">
        <v>22534.46</v>
      </c>
      <c r="F179" s="161">
        <v>3000</v>
      </c>
      <c r="G179" s="161">
        <v>3000</v>
      </c>
      <c r="H179" s="161">
        <v>3000</v>
      </c>
      <c r="I179" s="168">
        <f t="shared" si="44"/>
        <v>-3000</v>
      </c>
      <c r="J179" s="169">
        <f t="shared" si="45"/>
        <v>-0.5</v>
      </c>
    </row>
    <row r="180" spans="1:10" ht="15">
      <c r="A180" s="159" t="s">
        <v>271</v>
      </c>
      <c r="B180" s="142" t="s">
        <v>272</v>
      </c>
      <c r="C180" s="161">
        <v>17850</v>
      </c>
      <c r="D180" s="161">
        <v>17400</v>
      </c>
      <c r="E180" s="161">
        <v>9300</v>
      </c>
      <c r="F180" s="161">
        <v>0</v>
      </c>
      <c r="G180" s="161">
        <v>0</v>
      </c>
      <c r="H180" s="161">
        <v>0</v>
      </c>
      <c r="I180" s="168">
        <f t="shared" si="44"/>
        <v>-17400</v>
      </c>
      <c r="J180" s="169">
        <f t="shared" si="45"/>
        <v>-1</v>
      </c>
    </row>
    <row r="181" spans="1:10" ht="15">
      <c r="A181" s="159" t="s">
        <v>273</v>
      </c>
      <c r="B181" s="142" t="s">
        <v>274</v>
      </c>
      <c r="C181" s="161">
        <v>1136.58</v>
      </c>
      <c r="D181" s="161">
        <v>800</v>
      </c>
      <c r="E181" s="161">
        <v>3100.53</v>
      </c>
      <c r="F181" s="161">
        <v>1000</v>
      </c>
      <c r="G181" s="161">
        <v>1000</v>
      </c>
      <c r="H181" s="161">
        <v>1000</v>
      </c>
      <c r="I181" s="168">
        <f t="shared" si="44"/>
        <v>200</v>
      </c>
      <c r="J181" s="169">
        <f t="shared" si="45"/>
        <v>0.25</v>
      </c>
    </row>
    <row r="182" spans="1:10" ht="15">
      <c r="A182" s="159" t="s">
        <v>76</v>
      </c>
      <c r="B182" s="142" t="s">
        <v>77</v>
      </c>
      <c r="C182" s="161">
        <v>1975</v>
      </c>
      <c r="D182" s="161">
        <v>1800</v>
      </c>
      <c r="E182" s="161">
        <v>1554</v>
      </c>
      <c r="F182" s="161">
        <v>2000</v>
      </c>
      <c r="G182" s="161">
        <v>2000</v>
      </c>
      <c r="H182" s="161">
        <v>2000</v>
      </c>
      <c r="I182" s="168">
        <f t="shared" si="44"/>
        <v>200</v>
      </c>
      <c r="J182" s="169">
        <f t="shared" si="45"/>
        <v>0.1111111111111111</v>
      </c>
    </row>
    <row r="183" spans="1:10" ht="15">
      <c r="A183" s="190" t="s">
        <v>78</v>
      </c>
      <c r="B183" s="142" t="s">
        <v>79</v>
      </c>
      <c r="C183" s="161">
        <v>332531.5</v>
      </c>
      <c r="D183" s="191">
        <v>370000</v>
      </c>
      <c r="E183" s="161">
        <v>132232</v>
      </c>
      <c r="F183" s="191">
        <v>331550</v>
      </c>
      <c r="G183" s="191">
        <v>331550</v>
      </c>
      <c r="H183" s="191">
        <v>331550</v>
      </c>
      <c r="I183" s="168">
        <f t="shared" si="44"/>
        <v>-38450</v>
      </c>
      <c r="J183" s="169">
        <f t="shared" si="45"/>
        <v>-0.10391891891891891</v>
      </c>
    </row>
    <row r="184" spans="1:10" ht="15">
      <c r="A184" s="190" t="s">
        <v>476</v>
      </c>
      <c r="B184" s="142" t="s">
        <v>477</v>
      </c>
      <c r="C184" s="161">
        <v>0</v>
      </c>
      <c r="D184" s="191">
        <v>0</v>
      </c>
      <c r="E184" s="161"/>
      <c r="F184" s="191">
        <v>0</v>
      </c>
      <c r="G184" s="191">
        <v>0</v>
      </c>
      <c r="H184" s="191">
        <v>0</v>
      </c>
      <c r="I184" s="157">
        <f t="shared" si="44"/>
        <v>0</v>
      </c>
      <c r="J184" s="162" t="str">
        <f t="shared" si="45"/>
        <v>********</v>
      </c>
    </row>
    <row r="185" spans="1:10" ht="15">
      <c r="A185" s="190" t="s">
        <v>474</v>
      </c>
      <c r="B185" s="142" t="s">
        <v>475</v>
      </c>
      <c r="C185" s="161">
        <v>0</v>
      </c>
      <c r="D185" s="191">
        <v>0</v>
      </c>
      <c r="E185" s="161"/>
      <c r="F185" s="191">
        <v>0</v>
      </c>
      <c r="G185" s="191">
        <v>0</v>
      </c>
      <c r="H185" s="191">
        <v>0</v>
      </c>
      <c r="I185" s="157">
        <f t="shared" si="44"/>
        <v>0</v>
      </c>
      <c r="J185" s="162" t="str">
        <f t="shared" si="45"/>
        <v>********</v>
      </c>
    </row>
    <row r="186" spans="1:10" ht="15">
      <c r="A186" s="190" t="s">
        <v>380</v>
      </c>
      <c r="B186" s="142" t="s">
        <v>453</v>
      </c>
      <c r="C186" s="161">
        <v>0</v>
      </c>
      <c r="D186" s="191">
        <v>0</v>
      </c>
      <c r="E186" s="161"/>
      <c r="F186" s="191">
        <v>0</v>
      </c>
      <c r="G186" s="191">
        <v>0</v>
      </c>
      <c r="H186" s="191">
        <v>0</v>
      </c>
      <c r="I186" s="157">
        <f t="shared" si="44"/>
        <v>0</v>
      </c>
      <c r="J186" s="162" t="str">
        <f t="shared" si="45"/>
        <v>********</v>
      </c>
    </row>
    <row r="187" spans="1:10" ht="15">
      <c r="A187" s="159" t="s">
        <v>80</v>
      </c>
      <c r="B187" s="142" t="s">
        <v>81</v>
      </c>
      <c r="C187" s="161">
        <v>1488027</v>
      </c>
      <c r="D187" s="161">
        <v>1390000</v>
      </c>
      <c r="E187" s="161">
        <v>2554.83</v>
      </c>
      <c r="F187" s="161">
        <v>1287037</v>
      </c>
      <c r="G187" s="161">
        <v>1287037</v>
      </c>
      <c r="H187" s="161">
        <v>1287037</v>
      </c>
      <c r="I187" s="168">
        <f t="shared" si="44"/>
        <v>-102963</v>
      </c>
      <c r="J187" s="169">
        <f t="shared" si="45"/>
        <v>-0.07407410071942445</v>
      </c>
    </row>
    <row r="188" spans="1:10" ht="15">
      <c r="A188" s="159" t="s">
        <v>275</v>
      </c>
      <c r="B188" s="142" t="s">
        <v>276</v>
      </c>
      <c r="C188" s="161">
        <v>0</v>
      </c>
      <c r="D188" s="161">
        <v>0</v>
      </c>
      <c r="E188" s="161"/>
      <c r="F188" s="161">
        <v>0</v>
      </c>
      <c r="G188" s="161">
        <v>0</v>
      </c>
      <c r="H188" s="161">
        <v>0</v>
      </c>
      <c r="I188" s="157">
        <f t="shared" si="44"/>
        <v>0</v>
      </c>
      <c r="J188" s="162" t="str">
        <f t="shared" si="45"/>
        <v>********</v>
      </c>
    </row>
    <row r="189" spans="1:10" ht="15">
      <c r="A189" s="159" t="s">
        <v>277</v>
      </c>
      <c r="B189" s="142" t="s">
        <v>278</v>
      </c>
      <c r="C189" s="161">
        <v>1705</v>
      </c>
      <c r="D189" s="161">
        <v>1500</v>
      </c>
      <c r="E189" s="161">
        <v>0</v>
      </c>
      <c r="F189" s="161">
        <v>1500</v>
      </c>
      <c r="G189" s="161">
        <v>1500</v>
      </c>
      <c r="H189" s="161">
        <v>1500</v>
      </c>
      <c r="I189" s="168">
        <f t="shared" si="44"/>
        <v>0</v>
      </c>
      <c r="J189" s="169">
        <f t="shared" si="45"/>
        <v>0</v>
      </c>
    </row>
    <row r="190" spans="1:10" ht="15">
      <c r="A190" s="159" t="s">
        <v>279</v>
      </c>
      <c r="B190" s="142" t="s">
        <v>280</v>
      </c>
      <c r="C190" s="161">
        <v>4250</v>
      </c>
      <c r="D190" s="161">
        <v>50000</v>
      </c>
      <c r="E190" s="161">
        <v>0</v>
      </c>
      <c r="F190" s="161">
        <v>5000</v>
      </c>
      <c r="G190" s="161">
        <v>5000</v>
      </c>
      <c r="H190" s="161">
        <v>5000</v>
      </c>
      <c r="I190" s="168">
        <f t="shared" si="44"/>
        <v>-45000</v>
      </c>
      <c r="J190" s="169">
        <f t="shared" si="45"/>
        <v>-0.9</v>
      </c>
    </row>
    <row r="191" spans="1:10" ht="15">
      <c r="A191" s="159" t="s">
        <v>281</v>
      </c>
      <c r="B191" s="142" t="s">
        <v>282</v>
      </c>
      <c r="C191" s="161">
        <v>0</v>
      </c>
      <c r="D191" s="161">
        <v>0</v>
      </c>
      <c r="E191" s="161"/>
      <c r="F191" s="161">
        <v>0</v>
      </c>
      <c r="G191" s="161">
        <v>0</v>
      </c>
      <c r="H191" s="161">
        <v>0</v>
      </c>
      <c r="I191" s="157">
        <f t="shared" si="44"/>
        <v>0</v>
      </c>
      <c r="J191" s="162" t="str">
        <f t="shared" si="45"/>
        <v>********</v>
      </c>
    </row>
    <row r="192" spans="1:10" ht="15">
      <c r="A192" s="159" t="s">
        <v>283</v>
      </c>
      <c r="B192" s="142" t="s">
        <v>284</v>
      </c>
      <c r="C192" s="161">
        <v>38257</v>
      </c>
      <c r="D192" s="161">
        <v>38500</v>
      </c>
      <c r="E192" s="161">
        <v>0</v>
      </c>
      <c r="F192" s="161">
        <v>38500</v>
      </c>
      <c r="G192" s="161">
        <v>38500</v>
      </c>
      <c r="H192" s="161">
        <v>38500</v>
      </c>
      <c r="I192" s="168">
        <f t="shared" si="44"/>
        <v>0</v>
      </c>
      <c r="J192" s="169">
        <f t="shared" si="45"/>
        <v>0</v>
      </c>
    </row>
    <row r="193" spans="1:10" ht="15">
      <c r="A193" s="159" t="s">
        <v>82</v>
      </c>
      <c r="B193" s="142" t="s">
        <v>83</v>
      </c>
      <c r="C193" s="161">
        <v>139813.02</v>
      </c>
      <c r="D193" s="161">
        <v>120000</v>
      </c>
      <c r="E193" s="161">
        <v>48449.47</v>
      </c>
      <c r="F193" s="161">
        <v>120000</v>
      </c>
      <c r="G193" s="161">
        <v>120000</v>
      </c>
      <c r="H193" s="161">
        <v>120000</v>
      </c>
      <c r="I193" s="168">
        <f t="shared" si="44"/>
        <v>0</v>
      </c>
      <c r="J193" s="169">
        <f t="shared" si="45"/>
        <v>0</v>
      </c>
    </row>
    <row r="194" spans="1:10" ht="15">
      <c r="A194" s="159" t="s">
        <v>285</v>
      </c>
      <c r="B194" s="142" t="s">
        <v>286</v>
      </c>
      <c r="C194" s="161">
        <v>0</v>
      </c>
      <c r="D194" s="161">
        <v>3000</v>
      </c>
      <c r="E194" s="161">
        <v>0</v>
      </c>
      <c r="F194" s="161">
        <v>3000</v>
      </c>
      <c r="G194" s="161">
        <v>3000</v>
      </c>
      <c r="H194" s="161">
        <v>3000</v>
      </c>
      <c r="I194" s="168">
        <f t="shared" si="44"/>
        <v>0</v>
      </c>
      <c r="J194" s="169">
        <f t="shared" si="45"/>
        <v>0</v>
      </c>
    </row>
    <row r="195" spans="1:10" ht="15">
      <c r="A195" s="159" t="s">
        <v>506</v>
      </c>
      <c r="B195" s="142" t="s">
        <v>507</v>
      </c>
      <c r="C195" s="161">
        <v>0</v>
      </c>
      <c r="D195" s="161">
        <v>116750</v>
      </c>
      <c r="E195" s="161"/>
      <c r="F195" s="161">
        <v>360000</v>
      </c>
      <c r="G195" s="161">
        <v>360000</v>
      </c>
      <c r="H195" s="161">
        <v>360000</v>
      </c>
      <c r="I195" s="168">
        <f t="shared" si="44"/>
        <v>243250</v>
      </c>
      <c r="J195" s="169">
        <f t="shared" si="45"/>
        <v>2.0835117773019274</v>
      </c>
    </row>
    <row r="196" spans="1:10" ht="15">
      <c r="A196" s="159" t="s">
        <v>287</v>
      </c>
      <c r="B196" s="142" t="s">
        <v>288</v>
      </c>
      <c r="C196" s="161">
        <v>0</v>
      </c>
      <c r="D196" s="161">
        <v>0</v>
      </c>
      <c r="E196" s="161">
        <v>0</v>
      </c>
      <c r="F196" s="161">
        <v>0</v>
      </c>
      <c r="G196" s="161">
        <v>0</v>
      </c>
      <c r="H196" s="161">
        <v>0</v>
      </c>
      <c r="I196" s="157">
        <f t="shared" si="44"/>
        <v>0</v>
      </c>
      <c r="J196" s="162" t="str">
        <f t="shared" si="45"/>
        <v>********</v>
      </c>
    </row>
    <row r="197" spans="1:10" ht="15">
      <c r="A197" s="159" t="s">
        <v>508</v>
      </c>
      <c r="B197" s="142" t="s">
        <v>509</v>
      </c>
      <c r="C197" s="161">
        <v>0</v>
      </c>
      <c r="D197" s="161">
        <v>350500</v>
      </c>
      <c r="E197" s="161"/>
      <c r="F197" s="161">
        <v>760000</v>
      </c>
      <c r="G197" s="161">
        <v>760000</v>
      </c>
      <c r="H197" s="161">
        <v>760000</v>
      </c>
      <c r="I197" s="168">
        <f t="shared" si="44"/>
        <v>409500</v>
      </c>
      <c r="J197" s="169">
        <f t="shared" si="45"/>
        <v>1.1683309557774608</v>
      </c>
    </row>
    <row r="198" spans="1:10" ht="15">
      <c r="A198" s="159" t="s">
        <v>289</v>
      </c>
      <c r="B198" s="142" t="s">
        <v>290</v>
      </c>
      <c r="C198" s="161">
        <v>0</v>
      </c>
      <c r="D198" s="161">
        <v>0</v>
      </c>
      <c r="E198" s="161">
        <v>0</v>
      </c>
      <c r="F198" s="161">
        <v>0</v>
      </c>
      <c r="G198" s="161">
        <v>0</v>
      </c>
      <c r="H198" s="161">
        <v>0</v>
      </c>
      <c r="I198" s="157">
        <f t="shared" si="44"/>
        <v>0</v>
      </c>
      <c r="J198" s="162" t="str">
        <f t="shared" si="45"/>
        <v>********</v>
      </c>
    </row>
    <row r="199" spans="1:10" ht="15">
      <c r="A199" s="159" t="s">
        <v>291</v>
      </c>
      <c r="B199" s="142" t="s">
        <v>292</v>
      </c>
      <c r="C199" s="161">
        <v>0</v>
      </c>
      <c r="D199" s="161">
        <v>0</v>
      </c>
      <c r="E199" s="161">
        <v>0</v>
      </c>
      <c r="F199" s="161">
        <v>0</v>
      </c>
      <c r="G199" s="161">
        <v>0</v>
      </c>
      <c r="H199" s="161">
        <v>0</v>
      </c>
      <c r="I199" s="157">
        <f t="shared" si="44"/>
        <v>0</v>
      </c>
      <c r="J199" s="162" t="str">
        <f t="shared" si="45"/>
        <v>********</v>
      </c>
    </row>
    <row r="200" spans="1:10" ht="15">
      <c r="A200" s="159" t="s">
        <v>293</v>
      </c>
      <c r="B200" s="142" t="s">
        <v>294</v>
      </c>
      <c r="C200" s="161">
        <v>0</v>
      </c>
      <c r="D200" s="161">
        <v>0</v>
      </c>
      <c r="E200" s="161">
        <v>0</v>
      </c>
      <c r="F200" s="161">
        <v>0</v>
      </c>
      <c r="G200" s="161">
        <v>0</v>
      </c>
      <c r="H200" s="161">
        <v>0</v>
      </c>
      <c r="I200" s="157">
        <f t="shared" si="44"/>
        <v>0</v>
      </c>
      <c r="J200" s="162" t="str">
        <f t="shared" si="45"/>
        <v>********</v>
      </c>
    </row>
    <row r="201" spans="1:10" ht="15">
      <c r="A201" s="159" t="s">
        <v>295</v>
      </c>
      <c r="B201" s="142" t="s">
        <v>296</v>
      </c>
      <c r="C201" s="161">
        <v>5384</v>
      </c>
      <c r="D201" s="161">
        <v>5384</v>
      </c>
      <c r="E201" s="161">
        <v>0</v>
      </c>
      <c r="F201" s="161">
        <v>5384</v>
      </c>
      <c r="G201" s="161">
        <v>5384</v>
      </c>
      <c r="H201" s="161">
        <v>5384</v>
      </c>
      <c r="I201" s="168">
        <f t="shared" si="44"/>
        <v>0</v>
      </c>
      <c r="J201" s="169">
        <f t="shared" si="45"/>
        <v>0</v>
      </c>
    </row>
    <row r="202" spans="1:10" ht="15.75" thickBot="1">
      <c r="A202" s="170"/>
      <c r="B202" s="142"/>
      <c r="C202" s="157"/>
      <c r="D202" s="157"/>
      <c r="E202" s="157"/>
      <c r="F202" s="157"/>
      <c r="G202" s="157"/>
      <c r="H202" s="157"/>
      <c r="I202" s="157"/>
      <c r="J202" s="158"/>
    </row>
    <row r="203" spans="1:10" ht="15.75" thickTop="1">
      <c r="A203" s="172"/>
      <c r="B203" s="173"/>
      <c r="C203" s="174"/>
      <c r="D203" s="174"/>
      <c r="E203" s="174"/>
      <c r="F203" s="174"/>
      <c r="G203" s="174"/>
      <c r="H203" s="174"/>
      <c r="I203" s="174"/>
      <c r="J203" s="175"/>
    </row>
    <row r="204" spans="1:10" ht="15">
      <c r="A204" s="170" t="s">
        <v>84</v>
      </c>
      <c r="B204" s="142"/>
      <c r="C204" s="157">
        <f aca="true" t="shared" si="46" ref="C204:I204">SUBTOTAL(9,C172:C201)</f>
        <v>2216886.54</v>
      </c>
      <c r="D204" s="157">
        <f t="shared" si="46"/>
        <v>2702059</v>
      </c>
      <c r="E204" s="157">
        <f t="shared" si="46"/>
        <v>361723.55000000005</v>
      </c>
      <c r="F204" s="157">
        <f t="shared" si="46"/>
        <v>3132286</v>
      </c>
      <c r="G204" s="157">
        <f t="shared" si="46"/>
        <v>3132286</v>
      </c>
      <c r="H204" s="157">
        <f t="shared" si="46"/>
        <v>3132286</v>
      </c>
      <c r="I204" s="157">
        <f t="shared" si="46"/>
        <v>430227</v>
      </c>
      <c r="J204" s="162">
        <f>IF(D204=0,"********",I204/D204)</f>
        <v>0.15922191188275311</v>
      </c>
    </row>
  </sheetData>
  <sheetProtection sheet="1" objects="1" scenarios="1"/>
  <printOptions horizontalCentered="1"/>
  <pageMargins left="0.75" right="0.75" top="1" bottom="1" header="0.5" footer="0.5"/>
  <pageSetup blackAndWhite="1" fitToHeight="0" fitToWidth="1" horizontalDpi="300" verticalDpi="300" orientation="portrait" scale="94" r:id="rId1"/>
  <headerFooter alignWithMargins="0">
    <oddHeader>&amp;CPage &amp;P of &amp;N</oddHeader>
    <oddFooter>&amp;L&amp;A Fund&amp;R&amp;D: 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719">
    <pageSetUpPr fitToPage="1"/>
  </sheetPr>
  <dimension ref="A1:J19"/>
  <sheetViews>
    <sheetView showGridLines="0" zoomScalePageLayoutView="0" workbookViewId="0" topLeftCell="A1">
      <selection activeCell="A19" sqref="A19"/>
    </sheetView>
  </sheetViews>
  <sheetFormatPr defaultColWidth="13.83203125" defaultRowHeight="11.25"/>
  <cols>
    <col min="1" max="1" width="25" style="1" customWidth="1"/>
    <col min="2" max="4" width="13.83203125" style="2" customWidth="1"/>
    <col min="5" max="5" width="0" style="2" hidden="1" customWidth="1"/>
    <col min="6" max="6" width="13.83203125" style="2" customWidth="1"/>
    <col min="7" max="7" width="15.33203125" style="2" bestFit="1" customWidth="1"/>
    <col min="8" max="9" width="13.83203125" style="2" customWidth="1"/>
    <col min="10" max="10" width="13.83203125" style="3" customWidth="1"/>
    <col min="11" max="16384" width="13.83203125" style="1" customWidth="1"/>
  </cols>
  <sheetData>
    <row r="1" spans="1:10" ht="22.5">
      <c r="A1" s="134" t="str">
        <f>BdgtYear&amp;" BUDGET FOR THE "&amp;MType&amp;" OF "&amp;TName</f>
        <v>2014 BUDGET FOR THE TOWN OF CATSKILL</v>
      </c>
      <c r="B1" s="135"/>
      <c r="C1" s="136"/>
      <c r="D1" s="135"/>
      <c r="E1" s="136"/>
      <c r="F1" s="136"/>
      <c r="G1" s="136"/>
      <c r="H1" s="136"/>
      <c r="I1" s="135"/>
      <c r="J1" s="137"/>
    </row>
    <row r="2" spans="1:10" ht="20.25">
      <c r="A2" s="138" t="s">
        <v>440</v>
      </c>
      <c r="B2" s="135"/>
      <c r="C2" s="136"/>
      <c r="D2" s="135"/>
      <c r="E2" s="136"/>
      <c r="F2" s="136"/>
      <c r="G2" s="136"/>
      <c r="H2" s="136"/>
      <c r="I2" s="136"/>
      <c r="J2" s="139"/>
    </row>
    <row r="3" spans="1:10" ht="15">
      <c r="A3" s="140"/>
      <c r="B3" s="141"/>
      <c r="C3" s="142"/>
      <c r="D3" s="142"/>
      <c r="E3" s="142"/>
      <c r="F3" s="142"/>
      <c r="G3" s="142"/>
      <c r="H3" s="142"/>
      <c r="I3" s="143" t="s">
        <v>1</v>
      </c>
      <c r="J3" s="144">
        <v>3</v>
      </c>
    </row>
    <row r="4" spans="1:10" ht="15">
      <c r="A4" s="145"/>
      <c r="B4" s="141"/>
      <c r="C4" s="142"/>
      <c r="D4" s="146"/>
      <c r="E4" s="142"/>
      <c r="F4" s="142"/>
      <c r="G4" s="142"/>
      <c r="H4" s="142"/>
      <c r="I4" s="142"/>
      <c r="J4" s="147"/>
    </row>
    <row r="5" spans="1:10" ht="15">
      <c r="A5" s="148"/>
      <c r="B5" s="145"/>
      <c r="C5" s="142" t="s">
        <v>2</v>
      </c>
      <c r="D5" s="142" t="s">
        <v>3</v>
      </c>
      <c r="E5" s="142" t="s">
        <v>4</v>
      </c>
      <c r="F5" s="142" t="s">
        <v>5</v>
      </c>
      <c r="G5" s="142" t="s">
        <v>6</v>
      </c>
      <c r="H5" s="142" t="s">
        <v>7</v>
      </c>
      <c r="I5" s="142" t="s">
        <v>8</v>
      </c>
      <c r="J5" s="147" t="s">
        <v>9</v>
      </c>
    </row>
    <row r="6" spans="1:10" ht="15">
      <c r="A6" s="149"/>
      <c r="B6" s="150" t="s">
        <v>10</v>
      </c>
      <c r="C6" s="142" t="s">
        <v>4</v>
      </c>
      <c r="D6" s="142" t="s">
        <v>11</v>
      </c>
      <c r="E6" s="142" t="s">
        <v>12</v>
      </c>
      <c r="F6" s="142" t="s">
        <v>13</v>
      </c>
      <c r="G6" s="142" t="s">
        <v>13</v>
      </c>
      <c r="H6" s="142" t="s">
        <v>13</v>
      </c>
      <c r="I6" s="142" t="s">
        <v>14</v>
      </c>
      <c r="J6" s="147" t="s">
        <v>14</v>
      </c>
    </row>
    <row r="7" spans="1:10" ht="15.75" thickBot="1">
      <c r="A7" s="151" t="s">
        <v>15</v>
      </c>
      <c r="B7" s="152" t="s">
        <v>16</v>
      </c>
      <c r="C7" s="153">
        <f>BdgtYear-2</f>
        <v>2012</v>
      </c>
      <c r="D7" s="153">
        <f>BdgtYear-1</f>
        <v>2013</v>
      </c>
      <c r="E7" s="153">
        <f>BdgtYear-1</f>
        <v>2013</v>
      </c>
      <c r="F7" s="153">
        <f>BdgtYear</f>
        <v>2014</v>
      </c>
      <c r="G7" s="153">
        <f>BdgtYear</f>
        <v>2014</v>
      </c>
      <c r="H7" s="153">
        <f>BdgtYear</f>
        <v>2014</v>
      </c>
      <c r="I7" s="153">
        <f>BdgtYear-1</f>
        <v>2013</v>
      </c>
      <c r="J7" s="154">
        <f>BdgtYear-1</f>
        <v>2013</v>
      </c>
    </row>
    <row r="8" spans="1:10" ht="15">
      <c r="A8" s="155" t="s">
        <v>17</v>
      </c>
      <c r="B8" s="142"/>
      <c r="C8" s="156"/>
      <c r="D8" s="157"/>
      <c r="E8" s="157"/>
      <c r="F8" s="157"/>
      <c r="G8" s="157"/>
      <c r="H8" s="157"/>
      <c r="I8" s="157"/>
      <c r="J8" s="158"/>
    </row>
    <row r="9" spans="1:10" ht="15">
      <c r="A9" s="159" t="s">
        <v>441</v>
      </c>
      <c r="B9" s="142" t="s">
        <v>442</v>
      </c>
      <c r="C9" s="160">
        <v>0</v>
      </c>
      <c r="D9" s="161">
        <v>0</v>
      </c>
      <c r="E9" s="161">
        <v>0</v>
      </c>
      <c r="F9" s="161">
        <v>0</v>
      </c>
      <c r="G9" s="161">
        <v>0</v>
      </c>
      <c r="H9" s="161">
        <v>0</v>
      </c>
      <c r="I9" s="157">
        <f>H9-D9</f>
        <v>0</v>
      </c>
      <c r="J9" s="162" t="str">
        <f>IF(D9=0,"********",I9/D9)</f>
        <v>********</v>
      </c>
    </row>
    <row r="10" spans="1:10" ht="15">
      <c r="A10" s="159" t="s">
        <v>441</v>
      </c>
      <c r="B10" s="142" t="s">
        <v>442</v>
      </c>
      <c r="C10" s="160">
        <v>19188</v>
      </c>
      <c r="D10" s="161">
        <v>24175</v>
      </c>
      <c r="E10" s="161">
        <v>0</v>
      </c>
      <c r="F10" s="161">
        <v>24650</v>
      </c>
      <c r="G10" s="161">
        <v>24650</v>
      </c>
      <c r="H10" s="161">
        <v>24650</v>
      </c>
      <c r="I10" s="168">
        <f>H10-D10</f>
        <v>475</v>
      </c>
      <c r="J10" s="169">
        <f>IF(D10=0,"********",I10/D10)</f>
        <v>0.01964839710444674</v>
      </c>
    </row>
    <row r="11" spans="1:10" ht="15.75" thickBot="1">
      <c r="A11" s="170"/>
      <c r="B11" s="142"/>
      <c r="C11" s="157"/>
      <c r="D11" s="157"/>
      <c r="E11" s="157"/>
      <c r="F11" s="157"/>
      <c r="G11" s="157"/>
      <c r="H11" s="157"/>
      <c r="I11" s="171"/>
      <c r="J11" s="162"/>
    </row>
    <row r="12" spans="1:10" ht="15.75" thickTop="1">
      <c r="A12" s="172"/>
      <c r="B12" s="173"/>
      <c r="C12" s="174"/>
      <c r="D12" s="174"/>
      <c r="E12" s="174"/>
      <c r="F12" s="174"/>
      <c r="G12" s="174"/>
      <c r="H12" s="174"/>
      <c r="I12" s="174"/>
      <c r="J12" s="175"/>
    </row>
    <row r="13" spans="1:10" ht="15">
      <c r="A13" s="170" t="s">
        <v>67</v>
      </c>
      <c r="B13" s="142"/>
      <c r="C13" s="157">
        <f aca="true" t="shared" si="0" ref="C13:I13">SUBTOTAL(9,C9:C10)</f>
        <v>19188</v>
      </c>
      <c r="D13" s="157">
        <f>SUBTOTAL(9,D9:D10)</f>
        <v>24175</v>
      </c>
      <c r="E13" s="157">
        <f t="shared" si="0"/>
        <v>0</v>
      </c>
      <c r="F13" s="157">
        <f t="shared" si="0"/>
        <v>24650</v>
      </c>
      <c r="G13" s="157">
        <f t="shared" si="0"/>
        <v>24650</v>
      </c>
      <c r="H13" s="157">
        <f t="shared" si="0"/>
        <v>24650</v>
      </c>
      <c r="I13" s="157">
        <f t="shared" si="0"/>
        <v>475</v>
      </c>
      <c r="J13" s="162">
        <f>IF(D13=0,"********",I13/D13)</f>
        <v>0.01964839710444674</v>
      </c>
    </row>
    <row r="14" spans="1:10" ht="15">
      <c r="A14" s="148"/>
      <c r="B14" s="142"/>
      <c r="C14" s="157"/>
      <c r="D14" s="157"/>
      <c r="E14" s="157"/>
      <c r="F14" s="157"/>
      <c r="G14" s="157"/>
      <c r="H14" s="157"/>
      <c r="I14" s="157"/>
      <c r="J14" s="158"/>
    </row>
    <row r="15" spans="1:10" ht="15">
      <c r="A15" s="148"/>
      <c r="B15" s="142"/>
      <c r="C15" s="157"/>
      <c r="D15" s="157"/>
      <c r="E15" s="157"/>
      <c r="F15" s="157"/>
      <c r="G15" s="157"/>
      <c r="H15" s="157"/>
      <c r="I15" s="157"/>
      <c r="J15" s="158"/>
    </row>
    <row r="16" spans="1:10" ht="15">
      <c r="A16" s="155" t="s">
        <v>68</v>
      </c>
      <c r="B16" s="142"/>
      <c r="C16" s="157"/>
      <c r="D16" s="157"/>
      <c r="E16" s="157"/>
      <c r="F16" s="157"/>
      <c r="G16" s="157"/>
      <c r="H16" s="157"/>
      <c r="I16" s="157"/>
      <c r="J16" s="158"/>
    </row>
    <row r="17" spans="1:10" ht="15.75" thickBot="1">
      <c r="A17" s="170"/>
      <c r="B17" s="142"/>
      <c r="C17" s="157"/>
      <c r="D17" s="157"/>
      <c r="E17" s="157"/>
      <c r="F17" s="157"/>
      <c r="G17" s="157"/>
      <c r="H17" s="157"/>
      <c r="I17" s="157"/>
      <c r="J17" s="158"/>
    </row>
    <row r="18" spans="1:10" ht="15.75" thickTop="1">
      <c r="A18" s="172"/>
      <c r="B18" s="173"/>
      <c r="C18" s="174"/>
      <c r="D18" s="174"/>
      <c r="E18" s="174"/>
      <c r="F18" s="174"/>
      <c r="G18" s="174"/>
      <c r="H18" s="174"/>
      <c r="I18" s="174"/>
      <c r="J18" s="175"/>
    </row>
    <row r="19" spans="1:10" ht="15">
      <c r="A19" s="170" t="s">
        <v>84</v>
      </c>
      <c r="B19" s="142"/>
      <c r="C19" s="161">
        <f aca="true" t="shared" si="1" ref="C19:I19">SUBTOTAL(9,C17:C17)</f>
        <v>0</v>
      </c>
      <c r="D19" s="161">
        <f>SUBTOTAL(9,D17:D17)</f>
        <v>0</v>
      </c>
      <c r="E19" s="161">
        <f t="shared" si="1"/>
        <v>0</v>
      </c>
      <c r="F19" s="161">
        <f t="shared" si="1"/>
        <v>0</v>
      </c>
      <c r="G19" s="161">
        <f t="shared" si="1"/>
        <v>0</v>
      </c>
      <c r="H19" s="161">
        <f t="shared" si="1"/>
        <v>0</v>
      </c>
      <c r="I19" s="157">
        <f t="shared" si="1"/>
        <v>0</v>
      </c>
      <c r="J19" s="162" t="str">
        <f>IF(D19=0,"********",I19/D19)</f>
        <v>********</v>
      </c>
    </row>
  </sheetData>
  <sheetProtection sheet="1" objects="1" scenarios="1"/>
  <printOptions horizontalCentered="1"/>
  <pageMargins left="0.75" right="0.75" top="1" bottom="1" header="0.5" footer="0.5"/>
  <pageSetup blackAndWhite="1" fitToHeight="0" fitToWidth="1" horizontalDpi="300" verticalDpi="300" orientation="portrait" scale="89" r:id="rId1"/>
  <headerFooter alignWithMargins="0">
    <oddHeader>&amp;CPage &amp;P of &amp;N</oddHeader>
    <oddFooter>&amp;L&amp;A Fund&amp;R&amp;D:  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58"/>
  <sheetViews>
    <sheetView showGridLines="0"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9" sqref="C9"/>
    </sheetView>
  </sheetViews>
  <sheetFormatPr defaultColWidth="13.83203125" defaultRowHeight="11.25"/>
  <cols>
    <col min="1" max="1" width="28" style="97" bestFit="1" customWidth="1"/>
    <col min="2" max="2" width="11.83203125" style="126" customWidth="1"/>
    <col min="3" max="3" width="11.83203125" style="127" customWidth="1"/>
    <col min="4" max="4" width="15.83203125" style="127" customWidth="1"/>
    <col min="5" max="5" width="0.328125" style="127" customWidth="1"/>
    <col min="6" max="9" width="15.83203125" style="127" customWidth="1"/>
    <col min="10" max="10" width="15.83203125" style="128" customWidth="1"/>
    <col min="11" max="16384" width="13.83203125" style="97" customWidth="1"/>
  </cols>
  <sheetData>
    <row r="1" spans="1:10" ht="22.5">
      <c r="A1" s="63" t="str">
        <f>BdgtYear&amp;" BUDGET FOR THE "&amp;MType&amp;" OF "&amp;TName</f>
        <v>2014 BUDGET FOR THE TOWN OF CATSKILL</v>
      </c>
      <c r="B1" s="64"/>
      <c r="C1" s="65"/>
      <c r="D1" s="64"/>
      <c r="E1" s="65"/>
      <c r="F1" s="65"/>
      <c r="G1" s="65"/>
      <c r="H1" s="65"/>
      <c r="I1" s="64"/>
      <c r="J1" s="66"/>
    </row>
    <row r="2" spans="1:10" ht="20.25">
      <c r="A2" s="98" t="s">
        <v>100</v>
      </c>
      <c r="B2" s="99"/>
      <c r="C2" s="100"/>
      <c r="D2" s="101"/>
      <c r="E2" s="101"/>
      <c r="F2" s="101"/>
      <c r="G2" s="101"/>
      <c r="H2" s="101"/>
      <c r="I2" s="101"/>
      <c r="J2" s="102"/>
    </row>
    <row r="3" spans="1:10" ht="15">
      <c r="A3" s="103"/>
      <c r="B3" s="104"/>
      <c r="C3" s="104"/>
      <c r="D3" s="104"/>
      <c r="E3" s="104"/>
      <c r="F3" s="104"/>
      <c r="G3" s="104"/>
      <c r="H3" s="105"/>
      <c r="I3" s="105" t="s">
        <v>1</v>
      </c>
      <c r="J3" s="106">
        <v>3</v>
      </c>
    </row>
    <row r="4" spans="1:10" ht="15">
      <c r="A4" s="103"/>
      <c r="B4" s="107"/>
      <c r="C4" s="104" t="s">
        <v>101</v>
      </c>
      <c r="D4" s="108"/>
      <c r="E4" s="104"/>
      <c r="F4" s="197"/>
      <c r="G4" s="104"/>
      <c r="H4" s="104"/>
      <c r="I4" s="104"/>
      <c r="J4" s="109"/>
    </row>
    <row r="5" spans="1:10" ht="15">
      <c r="A5" s="103"/>
      <c r="B5" s="104"/>
      <c r="C5" s="104" t="s">
        <v>102</v>
      </c>
      <c r="D5" s="104" t="s">
        <v>3</v>
      </c>
      <c r="E5" s="104"/>
      <c r="F5" s="104" t="s">
        <v>5</v>
      </c>
      <c r="G5" s="104" t="s">
        <v>6</v>
      </c>
      <c r="H5" s="104" t="s">
        <v>7</v>
      </c>
      <c r="I5" s="104" t="s">
        <v>8</v>
      </c>
      <c r="J5" s="109" t="s">
        <v>103</v>
      </c>
    </row>
    <row r="6" spans="1:10" ht="15">
      <c r="A6" s="110"/>
      <c r="B6" s="111" t="s">
        <v>104</v>
      </c>
      <c r="C6" s="104" t="s">
        <v>4</v>
      </c>
      <c r="D6" s="104" t="s">
        <v>11</v>
      </c>
      <c r="E6" s="104"/>
      <c r="F6" s="104" t="s">
        <v>13</v>
      </c>
      <c r="G6" s="104" t="s">
        <v>13</v>
      </c>
      <c r="H6" s="104" t="s">
        <v>13</v>
      </c>
      <c r="I6" s="104" t="s">
        <v>14</v>
      </c>
      <c r="J6" s="109" t="s">
        <v>14</v>
      </c>
    </row>
    <row r="7" spans="1:10" ht="15.75" thickBot="1">
      <c r="A7" s="112" t="s">
        <v>105</v>
      </c>
      <c r="B7" s="83" t="s">
        <v>16</v>
      </c>
      <c r="C7" s="113">
        <f>BdgtYear-2</f>
        <v>2012</v>
      </c>
      <c r="D7" s="113">
        <f>BdgtYear-1</f>
        <v>2013</v>
      </c>
      <c r="E7" s="113"/>
      <c r="F7" s="113">
        <f>BdgtYear</f>
        <v>2014</v>
      </c>
      <c r="G7" s="113">
        <f>BdgtYear</f>
        <v>2014</v>
      </c>
      <c r="H7" s="113">
        <f>BdgtYear</f>
        <v>2014</v>
      </c>
      <c r="I7" s="113">
        <f>BdgtYear-1</f>
        <v>2013</v>
      </c>
      <c r="J7" s="113">
        <f>BdgtYear-1</f>
        <v>2013</v>
      </c>
    </row>
    <row r="8" spans="1:10" ht="15">
      <c r="A8" s="114" t="s">
        <v>17</v>
      </c>
      <c r="B8" s="104"/>
      <c r="C8" s="104"/>
      <c r="D8" s="104"/>
      <c r="E8" s="104"/>
      <c r="F8" s="104"/>
      <c r="G8" s="104"/>
      <c r="H8" s="104"/>
      <c r="I8" s="104"/>
      <c r="J8" s="109"/>
    </row>
    <row r="9" spans="1:10" ht="15">
      <c r="A9" s="115" t="s">
        <v>143</v>
      </c>
      <c r="B9" s="116" t="s">
        <v>108</v>
      </c>
      <c r="C9" s="117">
        <v>5977.79</v>
      </c>
      <c r="D9" s="118">
        <v>5500</v>
      </c>
      <c r="E9" s="118">
        <v>1400</v>
      </c>
      <c r="F9" s="118">
        <v>5500</v>
      </c>
      <c r="G9" s="118">
        <v>5500</v>
      </c>
      <c r="H9" s="118">
        <v>5500</v>
      </c>
      <c r="I9" s="118">
        <f aca="true" t="shared" si="0" ref="I9:I28">H9-D9</f>
        <v>0</v>
      </c>
      <c r="J9" s="119">
        <f aca="true" t="shared" si="1" ref="J9:J28">IF(D9=0,"********",I9/D9)</f>
        <v>0</v>
      </c>
    </row>
    <row r="10" spans="1:10" ht="15">
      <c r="A10" s="115" t="s">
        <v>106</v>
      </c>
      <c r="B10" s="116" t="s">
        <v>107</v>
      </c>
      <c r="C10" s="117">
        <v>3535033.98</v>
      </c>
      <c r="D10" s="118">
        <v>4198459</v>
      </c>
      <c r="E10" s="118">
        <v>610217.62</v>
      </c>
      <c r="F10" s="118">
        <v>4383381</v>
      </c>
      <c r="G10" s="118">
        <v>4383381</v>
      </c>
      <c r="H10" s="118">
        <v>4383381</v>
      </c>
      <c r="I10" s="118">
        <f t="shared" si="0"/>
        <v>184922</v>
      </c>
      <c r="J10" s="119">
        <f t="shared" si="1"/>
        <v>0.04404520801560763</v>
      </c>
    </row>
    <row r="11" spans="1:10" ht="15">
      <c r="A11" s="115" t="s">
        <v>144</v>
      </c>
      <c r="B11" s="116" t="s">
        <v>145</v>
      </c>
      <c r="C11" s="117">
        <v>200033.77</v>
      </c>
      <c r="D11" s="118">
        <v>240750</v>
      </c>
      <c r="E11" s="118">
        <v>91496.49</v>
      </c>
      <c r="F11" s="118">
        <v>252322</v>
      </c>
      <c r="G11" s="118">
        <v>252322</v>
      </c>
      <c r="H11" s="118">
        <v>252322</v>
      </c>
      <c r="I11" s="118">
        <f t="shared" si="0"/>
        <v>11572</v>
      </c>
      <c r="J11" s="119">
        <f t="shared" si="1"/>
        <v>0.048066458982346835</v>
      </c>
    </row>
    <row r="12" spans="1:10" ht="15">
      <c r="A12" s="115" t="s">
        <v>146</v>
      </c>
      <c r="B12" s="116" t="s">
        <v>147</v>
      </c>
      <c r="C12" s="117">
        <v>1304833.62</v>
      </c>
      <c r="D12" s="118">
        <v>1598724</v>
      </c>
      <c r="E12" s="118">
        <v>382702.8</v>
      </c>
      <c r="F12" s="118">
        <v>1623475</v>
      </c>
      <c r="G12" s="118">
        <v>1623475</v>
      </c>
      <c r="H12" s="118">
        <v>1623475</v>
      </c>
      <c r="I12" s="118">
        <f t="shared" si="0"/>
        <v>24751</v>
      </c>
      <c r="J12" s="119">
        <f t="shared" si="1"/>
        <v>0.015481721673034245</v>
      </c>
    </row>
    <row r="13" spans="1:10" ht="15">
      <c r="A13" s="115" t="s">
        <v>148</v>
      </c>
      <c r="B13" s="116" t="s">
        <v>149</v>
      </c>
      <c r="C13" s="117">
        <v>90530.28</v>
      </c>
      <c r="D13" s="118">
        <v>69810</v>
      </c>
      <c r="E13" s="118">
        <v>25854</v>
      </c>
      <c r="F13" s="118">
        <v>70515</v>
      </c>
      <c r="G13" s="118">
        <v>70515</v>
      </c>
      <c r="H13" s="118">
        <v>70515</v>
      </c>
      <c r="I13" s="118">
        <f t="shared" si="0"/>
        <v>705</v>
      </c>
      <c r="J13" s="119">
        <f t="shared" si="1"/>
        <v>0.010098839707778254</v>
      </c>
    </row>
    <row r="14" spans="1:10" ht="15">
      <c r="A14" s="115" t="s">
        <v>150</v>
      </c>
      <c r="B14" s="116" t="s">
        <v>149</v>
      </c>
      <c r="C14" s="117">
        <v>8000</v>
      </c>
      <c r="D14" s="118">
        <v>7800</v>
      </c>
      <c r="E14" s="118">
        <v>9100</v>
      </c>
      <c r="F14" s="118">
        <v>7600</v>
      </c>
      <c r="G14" s="118">
        <v>7600</v>
      </c>
      <c r="H14" s="118">
        <v>7600</v>
      </c>
      <c r="I14" s="198">
        <f t="shared" si="0"/>
        <v>-200</v>
      </c>
      <c r="J14" s="199">
        <f t="shared" si="1"/>
        <v>-0.02564102564102564</v>
      </c>
    </row>
    <row r="15" spans="1:10" ht="15">
      <c r="A15" s="115" t="s">
        <v>151</v>
      </c>
      <c r="B15" s="116" t="s">
        <v>149</v>
      </c>
      <c r="C15" s="117">
        <v>3212</v>
      </c>
      <c r="D15" s="118">
        <v>3086</v>
      </c>
      <c r="E15" s="118">
        <v>4730</v>
      </c>
      <c r="F15" s="118">
        <v>2959</v>
      </c>
      <c r="G15" s="118">
        <v>2959</v>
      </c>
      <c r="H15" s="118">
        <v>2959</v>
      </c>
      <c r="I15" s="198">
        <f t="shared" si="0"/>
        <v>-127</v>
      </c>
      <c r="J15" s="199">
        <f t="shared" si="1"/>
        <v>-0.04115359688917693</v>
      </c>
    </row>
    <row r="16" spans="1:10" ht="15">
      <c r="A16" s="115" t="s">
        <v>152</v>
      </c>
      <c r="B16" s="116" t="s">
        <v>153</v>
      </c>
      <c r="C16" s="117">
        <v>126588</v>
      </c>
      <c r="D16" s="118">
        <v>74942</v>
      </c>
      <c r="E16" s="118">
        <v>0</v>
      </c>
      <c r="F16" s="118">
        <v>97562</v>
      </c>
      <c r="G16" s="118">
        <v>97562</v>
      </c>
      <c r="H16" s="118">
        <v>97562</v>
      </c>
      <c r="I16" s="118">
        <f t="shared" si="0"/>
        <v>22620</v>
      </c>
      <c r="J16" s="119">
        <f t="shared" si="1"/>
        <v>0.301833417843132</v>
      </c>
    </row>
    <row r="17" spans="1:10" ht="15">
      <c r="A17" s="115" t="s">
        <v>154</v>
      </c>
      <c r="B17" s="116" t="s">
        <v>155</v>
      </c>
      <c r="C17" s="117">
        <v>164846</v>
      </c>
      <c r="D17" s="118">
        <v>168143</v>
      </c>
      <c r="E17" s="118">
        <v>0</v>
      </c>
      <c r="F17" s="118">
        <v>170935</v>
      </c>
      <c r="G17" s="118">
        <v>170935</v>
      </c>
      <c r="H17" s="118">
        <v>170935</v>
      </c>
      <c r="I17" s="118">
        <f t="shared" si="0"/>
        <v>2792</v>
      </c>
      <c r="J17" s="119">
        <f t="shared" si="1"/>
        <v>0.016604913674669774</v>
      </c>
    </row>
    <row r="18" spans="1:10" ht="15">
      <c r="A18" s="115" t="s">
        <v>156</v>
      </c>
      <c r="B18" s="116" t="s">
        <v>155</v>
      </c>
      <c r="C18" s="117">
        <v>5000</v>
      </c>
      <c r="D18" s="118">
        <v>5000</v>
      </c>
      <c r="E18" s="118">
        <v>0</v>
      </c>
      <c r="F18" s="118">
        <v>5000</v>
      </c>
      <c r="G18" s="118">
        <v>5000</v>
      </c>
      <c r="H18" s="118">
        <v>5000</v>
      </c>
      <c r="I18" s="118">
        <f t="shared" si="0"/>
        <v>0</v>
      </c>
      <c r="J18" s="119">
        <f t="shared" si="1"/>
        <v>0</v>
      </c>
    </row>
    <row r="19" spans="1:10" ht="15">
      <c r="A19" s="115" t="s">
        <v>157</v>
      </c>
      <c r="B19" s="116" t="s">
        <v>155</v>
      </c>
      <c r="C19" s="117">
        <v>108987</v>
      </c>
      <c r="D19" s="118">
        <v>108987</v>
      </c>
      <c r="E19" s="118">
        <v>72925</v>
      </c>
      <c r="F19" s="118">
        <v>108987</v>
      </c>
      <c r="G19" s="118">
        <v>108987</v>
      </c>
      <c r="H19" s="118">
        <v>108987</v>
      </c>
      <c r="I19" s="118">
        <f t="shared" si="0"/>
        <v>0</v>
      </c>
      <c r="J19" s="119">
        <f t="shared" si="1"/>
        <v>0</v>
      </c>
    </row>
    <row r="20" spans="1:10" ht="15">
      <c r="A20" s="115" t="s">
        <v>158</v>
      </c>
      <c r="B20" s="116" t="s">
        <v>159</v>
      </c>
      <c r="C20" s="117">
        <v>112027</v>
      </c>
      <c r="D20" s="118">
        <v>112027</v>
      </c>
      <c r="E20" s="118">
        <v>0</v>
      </c>
      <c r="F20" s="118">
        <v>114156</v>
      </c>
      <c r="G20" s="118">
        <v>114156</v>
      </c>
      <c r="H20" s="118">
        <v>114156</v>
      </c>
      <c r="I20" s="118">
        <f t="shared" si="0"/>
        <v>2129</v>
      </c>
      <c r="J20" s="119">
        <f t="shared" si="1"/>
        <v>0.01900434716630812</v>
      </c>
    </row>
    <row r="21" spans="1:10" ht="15">
      <c r="A21" s="115" t="s">
        <v>160</v>
      </c>
      <c r="B21" s="116" t="s">
        <v>159</v>
      </c>
      <c r="C21" s="117">
        <v>116877</v>
      </c>
      <c r="D21" s="118">
        <v>119155</v>
      </c>
      <c r="E21" s="118">
        <v>67200</v>
      </c>
      <c r="F21" s="118">
        <v>121155</v>
      </c>
      <c r="G21" s="118">
        <v>121155</v>
      </c>
      <c r="H21" s="118">
        <v>121155</v>
      </c>
      <c r="I21" s="118">
        <f t="shared" si="0"/>
        <v>2000</v>
      </c>
      <c r="J21" s="119">
        <f t="shared" si="1"/>
        <v>0.01678486005622928</v>
      </c>
    </row>
    <row r="22" spans="1:10" ht="15">
      <c r="A22" s="115" t="s">
        <v>161</v>
      </c>
      <c r="B22" s="116" t="s">
        <v>162</v>
      </c>
      <c r="C22" s="117">
        <v>13068</v>
      </c>
      <c r="D22" s="118">
        <v>13068</v>
      </c>
      <c r="E22" s="118">
        <v>0</v>
      </c>
      <c r="F22" s="118">
        <v>13068</v>
      </c>
      <c r="G22" s="118">
        <v>13068</v>
      </c>
      <c r="H22" s="118">
        <v>13068</v>
      </c>
      <c r="I22" s="118">
        <f t="shared" si="0"/>
        <v>0</v>
      </c>
      <c r="J22" s="119">
        <f t="shared" si="1"/>
        <v>0</v>
      </c>
    </row>
    <row r="23" spans="1:10" ht="15">
      <c r="A23" s="115" t="s">
        <v>163</v>
      </c>
      <c r="B23" s="116" t="s">
        <v>164</v>
      </c>
      <c r="C23" s="117">
        <v>9528</v>
      </c>
      <c r="D23" s="118">
        <v>12430</v>
      </c>
      <c r="E23" s="118">
        <v>0</v>
      </c>
      <c r="F23" s="118">
        <v>12675</v>
      </c>
      <c r="G23" s="118">
        <v>12675</v>
      </c>
      <c r="H23" s="118">
        <v>12675</v>
      </c>
      <c r="I23" s="118">
        <f t="shared" si="0"/>
        <v>245</v>
      </c>
      <c r="J23" s="119">
        <f t="shared" si="1"/>
        <v>0.019710378117457763</v>
      </c>
    </row>
    <row r="24" spans="1:10" ht="15">
      <c r="A24" s="115" t="s">
        <v>165</v>
      </c>
      <c r="B24" s="116" t="s">
        <v>162</v>
      </c>
      <c r="C24" s="117">
        <v>1980</v>
      </c>
      <c r="D24" s="118">
        <v>1980</v>
      </c>
      <c r="E24" s="118">
        <v>0</v>
      </c>
      <c r="F24" s="118">
        <v>1980</v>
      </c>
      <c r="G24" s="118">
        <v>1980</v>
      </c>
      <c r="H24" s="118">
        <v>1980</v>
      </c>
      <c r="I24" s="118">
        <f t="shared" si="0"/>
        <v>0</v>
      </c>
      <c r="J24" s="119">
        <f t="shared" si="1"/>
        <v>0</v>
      </c>
    </row>
    <row r="25" spans="1:10" ht="15">
      <c r="A25" s="115" t="s">
        <v>166</v>
      </c>
      <c r="B25" s="116" t="s">
        <v>162</v>
      </c>
      <c r="C25" s="117">
        <v>6732</v>
      </c>
      <c r="D25" s="118">
        <v>6732</v>
      </c>
      <c r="E25" s="118">
        <v>0</v>
      </c>
      <c r="F25" s="118">
        <v>6732</v>
      </c>
      <c r="G25" s="118">
        <v>6732</v>
      </c>
      <c r="H25" s="118">
        <v>6732</v>
      </c>
      <c r="I25" s="118">
        <f t="shared" si="0"/>
        <v>0</v>
      </c>
      <c r="J25" s="119">
        <f t="shared" si="1"/>
        <v>0</v>
      </c>
    </row>
    <row r="26" spans="1:10" ht="15">
      <c r="A26" s="115" t="s">
        <v>167</v>
      </c>
      <c r="B26" s="116" t="s">
        <v>164</v>
      </c>
      <c r="C26" s="117">
        <v>2178.39</v>
      </c>
      <c r="D26" s="118">
        <v>2743</v>
      </c>
      <c r="E26" s="118">
        <v>0</v>
      </c>
      <c r="F26" s="118">
        <v>2798</v>
      </c>
      <c r="G26" s="118">
        <v>2798</v>
      </c>
      <c r="H26" s="118">
        <v>2798</v>
      </c>
      <c r="I26" s="118">
        <f t="shared" si="0"/>
        <v>55</v>
      </c>
      <c r="J26" s="119">
        <f t="shared" si="1"/>
        <v>0.02005103900838498</v>
      </c>
    </row>
    <row r="27" spans="1:10" ht="15">
      <c r="A27" s="115" t="s">
        <v>168</v>
      </c>
      <c r="B27" s="116" t="s">
        <v>164</v>
      </c>
      <c r="C27" s="117">
        <v>21508</v>
      </c>
      <c r="D27" s="118">
        <v>28750</v>
      </c>
      <c r="E27" s="118">
        <v>0</v>
      </c>
      <c r="F27" s="118">
        <v>29325</v>
      </c>
      <c r="G27" s="118">
        <v>29325</v>
      </c>
      <c r="H27" s="118">
        <v>29325</v>
      </c>
      <c r="I27" s="118">
        <f t="shared" si="0"/>
        <v>575</v>
      </c>
      <c r="J27" s="119">
        <f t="shared" si="1"/>
        <v>0.02</v>
      </c>
    </row>
    <row r="28" spans="1:10" ht="15">
      <c r="A28" s="115" t="s">
        <v>169</v>
      </c>
      <c r="B28" s="116" t="s">
        <v>164</v>
      </c>
      <c r="C28" s="117">
        <v>19188</v>
      </c>
      <c r="D28" s="118">
        <v>24175</v>
      </c>
      <c r="E28" s="118">
        <v>0</v>
      </c>
      <c r="F28" s="118">
        <v>24650</v>
      </c>
      <c r="G28" s="118">
        <v>24650</v>
      </c>
      <c r="H28" s="118">
        <v>24650</v>
      </c>
      <c r="I28" s="118">
        <f t="shared" si="0"/>
        <v>475</v>
      </c>
      <c r="J28" s="119">
        <f t="shared" si="1"/>
        <v>0.01964839710444674</v>
      </c>
    </row>
    <row r="29" spans="1:10" ht="15.75" thickBot="1">
      <c r="A29" s="120"/>
      <c r="B29" s="120"/>
      <c r="C29" s="120"/>
      <c r="D29" s="120"/>
      <c r="E29" s="120"/>
      <c r="F29" s="120"/>
      <c r="G29" s="120"/>
      <c r="H29" s="120"/>
      <c r="I29" s="120"/>
      <c r="J29" s="120"/>
    </row>
    <row r="30" spans="1:10" ht="15.75" thickTop="1">
      <c r="A30" s="115"/>
      <c r="B30" s="116"/>
      <c r="C30" s="118"/>
      <c r="D30" s="118"/>
      <c r="E30" s="118"/>
      <c r="F30" s="118"/>
      <c r="G30" s="118"/>
      <c r="H30" s="118"/>
      <c r="I30" s="118"/>
      <c r="J30" s="121"/>
    </row>
    <row r="31" spans="1:10" ht="15">
      <c r="A31" s="122" t="s">
        <v>67</v>
      </c>
      <c r="B31" s="116"/>
      <c r="C31" s="117">
        <f aca="true" t="shared" si="2" ref="C31:I31">SUBTOTAL(9,C9:C28)</f>
        <v>5856128.83</v>
      </c>
      <c r="D31" s="118">
        <f t="shared" si="2"/>
        <v>6802261</v>
      </c>
      <c r="E31" s="118">
        <f t="shared" si="2"/>
        <v>1265625.91</v>
      </c>
      <c r="F31" s="118">
        <f t="shared" si="2"/>
        <v>7054775</v>
      </c>
      <c r="G31" s="118">
        <f t="shared" si="2"/>
        <v>7054775</v>
      </c>
      <c r="H31" s="118">
        <f t="shared" si="2"/>
        <v>7054775</v>
      </c>
      <c r="I31" s="118">
        <f t="shared" si="2"/>
        <v>252514</v>
      </c>
      <c r="J31" s="119">
        <f>IF(D31=0,"********",I31/D31)</f>
        <v>0.037122068676870824</v>
      </c>
    </row>
    <row r="32" spans="1:10" ht="15">
      <c r="A32" s="115"/>
      <c r="B32" s="116"/>
      <c r="C32" s="118"/>
      <c r="D32" s="118"/>
      <c r="E32" s="118"/>
      <c r="F32" s="118"/>
      <c r="G32" s="118"/>
      <c r="H32" s="118"/>
      <c r="I32" s="118"/>
      <c r="J32" s="121"/>
    </row>
    <row r="33" spans="1:10" ht="15">
      <c r="A33" s="123" t="s">
        <v>68</v>
      </c>
      <c r="B33" s="116"/>
      <c r="C33" s="118"/>
      <c r="D33" s="118"/>
      <c r="E33" s="118"/>
      <c r="F33" s="118"/>
      <c r="G33" s="118"/>
      <c r="H33" s="118"/>
      <c r="I33" s="118"/>
      <c r="J33" s="121"/>
    </row>
    <row r="34" spans="1:10" ht="15">
      <c r="A34" s="115" t="s">
        <v>143</v>
      </c>
      <c r="B34" s="116" t="s">
        <v>108</v>
      </c>
      <c r="C34" s="117">
        <v>122</v>
      </c>
      <c r="D34" s="118">
        <v>300</v>
      </c>
      <c r="E34" s="118">
        <v>892.78</v>
      </c>
      <c r="F34" s="118">
        <v>150</v>
      </c>
      <c r="G34" s="118">
        <v>150</v>
      </c>
      <c r="H34" s="118">
        <v>150</v>
      </c>
      <c r="I34" s="198">
        <f aca="true" t="shared" si="3" ref="I34:I53">H34-D34</f>
        <v>-150</v>
      </c>
      <c r="J34" s="199">
        <f aca="true" t="shared" si="4" ref="J34:J53">IF(D34=0,"********",I34/D34)</f>
        <v>-0.5</v>
      </c>
    </row>
    <row r="35" spans="1:10" ht="15">
      <c r="A35" s="115" t="s">
        <v>106</v>
      </c>
      <c r="B35" s="116" t="s">
        <v>107</v>
      </c>
      <c r="C35" s="117">
        <v>2216886.54</v>
      </c>
      <c r="D35" s="118">
        <v>2702059</v>
      </c>
      <c r="E35" s="118">
        <v>361723.55</v>
      </c>
      <c r="F35" s="118">
        <v>3132286</v>
      </c>
      <c r="G35" s="118">
        <v>3132286</v>
      </c>
      <c r="H35" s="118">
        <v>3132286</v>
      </c>
      <c r="I35" s="118">
        <f t="shared" si="3"/>
        <v>430227</v>
      </c>
      <c r="J35" s="119">
        <f t="shared" si="4"/>
        <v>0.15922191188275311</v>
      </c>
    </row>
    <row r="36" spans="1:10" ht="15">
      <c r="A36" s="115" t="s">
        <v>144</v>
      </c>
      <c r="B36" s="116" t="s">
        <v>145</v>
      </c>
      <c r="C36" s="117">
        <v>51440.62</v>
      </c>
      <c r="D36" s="118">
        <v>71800</v>
      </c>
      <c r="E36" s="118">
        <v>34370.3</v>
      </c>
      <c r="F36" s="118">
        <v>71400</v>
      </c>
      <c r="G36" s="118">
        <v>71400</v>
      </c>
      <c r="H36" s="118">
        <v>71400</v>
      </c>
      <c r="I36" s="198">
        <f t="shared" si="3"/>
        <v>-400</v>
      </c>
      <c r="J36" s="199">
        <f t="shared" si="4"/>
        <v>-0.005571030640668524</v>
      </c>
    </row>
    <row r="37" spans="1:10" ht="15">
      <c r="A37" s="115" t="s">
        <v>146</v>
      </c>
      <c r="B37" s="116" t="s">
        <v>147</v>
      </c>
      <c r="C37" s="117">
        <v>162073.75</v>
      </c>
      <c r="D37" s="118">
        <v>180200</v>
      </c>
      <c r="E37" s="118">
        <v>55727.75</v>
      </c>
      <c r="F37" s="118">
        <v>194500</v>
      </c>
      <c r="G37" s="118">
        <v>194500</v>
      </c>
      <c r="H37" s="118">
        <v>194500</v>
      </c>
      <c r="I37" s="118">
        <f t="shared" si="3"/>
        <v>14300</v>
      </c>
      <c r="J37" s="119">
        <f t="shared" si="4"/>
        <v>0.07935627081021088</v>
      </c>
    </row>
    <row r="38" spans="1:10" ht="15">
      <c r="A38" s="115" t="s">
        <v>148</v>
      </c>
      <c r="B38" s="116" t="s">
        <v>149</v>
      </c>
      <c r="C38" s="117">
        <v>54718</v>
      </c>
      <c r="D38" s="118">
        <v>53000</v>
      </c>
      <c r="E38" s="118">
        <v>0</v>
      </c>
      <c r="F38" s="118">
        <v>53000</v>
      </c>
      <c r="G38" s="118">
        <v>53000</v>
      </c>
      <c r="H38" s="118">
        <v>53000</v>
      </c>
      <c r="I38" s="118">
        <f t="shared" si="3"/>
        <v>0</v>
      </c>
      <c r="J38" s="119">
        <f t="shared" si="4"/>
        <v>0</v>
      </c>
    </row>
    <row r="39" spans="1:10" ht="15">
      <c r="A39" s="115" t="s">
        <v>150</v>
      </c>
      <c r="B39" s="116" t="s">
        <v>149</v>
      </c>
      <c r="C39" s="117">
        <v>0</v>
      </c>
      <c r="D39" s="118">
        <v>0</v>
      </c>
      <c r="E39" s="118">
        <v>0</v>
      </c>
      <c r="F39" s="118">
        <v>0</v>
      </c>
      <c r="G39" s="118">
        <v>0</v>
      </c>
      <c r="H39" s="118">
        <v>0</v>
      </c>
      <c r="I39" s="118">
        <f t="shared" si="3"/>
        <v>0</v>
      </c>
      <c r="J39" s="119" t="str">
        <f t="shared" si="4"/>
        <v>********</v>
      </c>
    </row>
    <row r="40" spans="1:10" ht="15">
      <c r="A40" s="115" t="s">
        <v>151</v>
      </c>
      <c r="B40" s="116" t="s">
        <v>149</v>
      </c>
      <c r="C40" s="117">
        <v>0</v>
      </c>
      <c r="D40" s="118">
        <v>0</v>
      </c>
      <c r="E40" s="118">
        <v>0</v>
      </c>
      <c r="F40" s="118">
        <v>0</v>
      </c>
      <c r="G40" s="118">
        <v>0</v>
      </c>
      <c r="H40" s="118">
        <v>0</v>
      </c>
      <c r="I40" s="118">
        <f t="shared" si="3"/>
        <v>0</v>
      </c>
      <c r="J40" s="119" t="str">
        <f t="shared" si="4"/>
        <v>********</v>
      </c>
    </row>
    <row r="41" spans="1:10" ht="15">
      <c r="A41" s="115" t="s">
        <v>152</v>
      </c>
      <c r="B41" s="116" t="s">
        <v>153</v>
      </c>
      <c r="C41" s="117">
        <v>0</v>
      </c>
      <c r="D41" s="118">
        <v>0</v>
      </c>
      <c r="E41" s="118">
        <v>0</v>
      </c>
      <c r="F41" s="118">
        <v>0</v>
      </c>
      <c r="G41" s="118">
        <v>0</v>
      </c>
      <c r="H41" s="118">
        <v>0</v>
      </c>
      <c r="I41" s="118">
        <f t="shared" si="3"/>
        <v>0</v>
      </c>
      <c r="J41" s="119" t="str">
        <f t="shared" si="4"/>
        <v>********</v>
      </c>
    </row>
    <row r="42" spans="1:10" ht="15">
      <c r="A42" s="115" t="s">
        <v>154</v>
      </c>
      <c r="B42" s="116" t="s">
        <v>155</v>
      </c>
      <c r="C42" s="117">
        <v>0</v>
      </c>
      <c r="D42" s="118">
        <v>0</v>
      </c>
      <c r="E42" s="118">
        <v>0</v>
      </c>
      <c r="F42" s="118">
        <v>0</v>
      </c>
      <c r="G42" s="118">
        <v>0</v>
      </c>
      <c r="H42" s="118">
        <v>0</v>
      </c>
      <c r="I42" s="118">
        <f t="shared" si="3"/>
        <v>0</v>
      </c>
      <c r="J42" s="119" t="str">
        <f t="shared" si="4"/>
        <v>********</v>
      </c>
    </row>
    <row r="43" spans="1:10" ht="15">
      <c r="A43" s="115" t="s">
        <v>156</v>
      </c>
      <c r="B43" s="116" t="s">
        <v>155</v>
      </c>
      <c r="C43" s="117">
        <v>0</v>
      </c>
      <c r="D43" s="118">
        <v>0</v>
      </c>
      <c r="E43" s="118">
        <v>0</v>
      </c>
      <c r="F43" s="118">
        <v>0</v>
      </c>
      <c r="G43" s="118">
        <v>0</v>
      </c>
      <c r="H43" s="118">
        <v>0</v>
      </c>
      <c r="I43" s="118">
        <f t="shared" si="3"/>
        <v>0</v>
      </c>
      <c r="J43" s="119" t="str">
        <f t="shared" si="4"/>
        <v>********</v>
      </c>
    </row>
    <row r="44" spans="1:10" ht="15">
      <c r="A44" s="115" t="s">
        <v>157</v>
      </c>
      <c r="B44" s="116" t="s">
        <v>155</v>
      </c>
      <c r="C44" s="117">
        <v>0</v>
      </c>
      <c r="D44" s="118">
        <v>0</v>
      </c>
      <c r="E44" s="118">
        <v>0</v>
      </c>
      <c r="F44" s="118">
        <v>0</v>
      </c>
      <c r="G44" s="118">
        <v>0</v>
      </c>
      <c r="H44" s="118">
        <v>0</v>
      </c>
      <c r="I44" s="118">
        <f t="shared" si="3"/>
        <v>0</v>
      </c>
      <c r="J44" s="119" t="str">
        <f t="shared" si="4"/>
        <v>********</v>
      </c>
    </row>
    <row r="45" spans="1:10" ht="15">
      <c r="A45" s="115" t="s">
        <v>158</v>
      </c>
      <c r="B45" s="116" t="s">
        <v>159</v>
      </c>
      <c r="C45" s="117">
        <v>0</v>
      </c>
      <c r="D45" s="118">
        <v>0</v>
      </c>
      <c r="E45" s="118">
        <v>0</v>
      </c>
      <c r="F45" s="118">
        <v>0</v>
      </c>
      <c r="G45" s="118">
        <v>0</v>
      </c>
      <c r="H45" s="118">
        <v>0</v>
      </c>
      <c r="I45" s="118">
        <f t="shared" si="3"/>
        <v>0</v>
      </c>
      <c r="J45" s="119" t="str">
        <f t="shared" si="4"/>
        <v>********</v>
      </c>
    </row>
    <row r="46" spans="1:10" ht="15">
      <c r="A46" s="115" t="s">
        <v>160</v>
      </c>
      <c r="B46" s="116" t="s">
        <v>159</v>
      </c>
      <c r="C46" s="117">
        <v>0</v>
      </c>
      <c r="D46" s="118">
        <v>0</v>
      </c>
      <c r="E46" s="118">
        <v>0</v>
      </c>
      <c r="F46" s="118">
        <v>0</v>
      </c>
      <c r="G46" s="118">
        <v>0</v>
      </c>
      <c r="H46" s="118">
        <v>0</v>
      </c>
      <c r="I46" s="118">
        <f t="shared" si="3"/>
        <v>0</v>
      </c>
      <c r="J46" s="119" t="str">
        <f t="shared" si="4"/>
        <v>********</v>
      </c>
    </row>
    <row r="47" spans="1:10" ht="15">
      <c r="A47" s="115" t="s">
        <v>161</v>
      </c>
      <c r="B47" s="116" t="s">
        <v>162</v>
      </c>
      <c r="C47" s="117">
        <v>0</v>
      </c>
      <c r="D47" s="118">
        <v>0</v>
      </c>
      <c r="E47" s="118">
        <v>0</v>
      </c>
      <c r="F47" s="118">
        <v>0</v>
      </c>
      <c r="G47" s="118">
        <v>0</v>
      </c>
      <c r="H47" s="118">
        <v>0</v>
      </c>
      <c r="I47" s="118">
        <f t="shared" si="3"/>
        <v>0</v>
      </c>
      <c r="J47" s="119" t="str">
        <f t="shared" si="4"/>
        <v>********</v>
      </c>
    </row>
    <row r="48" spans="1:10" ht="15">
      <c r="A48" s="115" t="s">
        <v>163</v>
      </c>
      <c r="B48" s="116" t="s">
        <v>164</v>
      </c>
      <c r="C48" s="117">
        <v>0</v>
      </c>
      <c r="D48" s="118">
        <v>0</v>
      </c>
      <c r="E48" s="118">
        <v>0</v>
      </c>
      <c r="F48" s="118">
        <v>0</v>
      </c>
      <c r="G48" s="118">
        <v>0</v>
      </c>
      <c r="H48" s="118">
        <v>0</v>
      </c>
      <c r="I48" s="118">
        <f t="shared" si="3"/>
        <v>0</v>
      </c>
      <c r="J48" s="119" t="str">
        <f t="shared" si="4"/>
        <v>********</v>
      </c>
    </row>
    <row r="49" spans="1:10" ht="15">
      <c r="A49" s="115" t="s">
        <v>165</v>
      </c>
      <c r="B49" s="116" t="s">
        <v>162</v>
      </c>
      <c r="C49" s="117">
        <v>0</v>
      </c>
      <c r="D49" s="118">
        <v>0</v>
      </c>
      <c r="E49" s="118">
        <v>0</v>
      </c>
      <c r="F49" s="118">
        <v>0</v>
      </c>
      <c r="G49" s="118">
        <v>0</v>
      </c>
      <c r="H49" s="118">
        <v>0</v>
      </c>
      <c r="I49" s="118">
        <f t="shared" si="3"/>
        <v>0</v>
      </c>
      <c r="J49" s="119" t="str">
        <f t="shared" si="4"/>
        <v>********</v>
      </c>
    </row>
    <row r="50" spans="1:10" ht="15">
      <c r="A50" s="115" t="s">
        <v>166</v>
      </c>
      <c r="B50" s="116" t="s">
        <v>162</v>
      </c>
      <c r="C50" s="117">
        <v>0</v>
      </c>
      <c r="D50" s="118">
        <v>0</v>
      </c>
      <c r="E50" s="118">
        <v>0</v>
      </c>
      <c r="F50" s="118">
        <v>0</v>
      </c>
      <c r="G50" s="118">
        <v>0</v>
      </c>
      <c r="H50" s="118">
        <v>0</v>
      </c>
      <c r="I50" s="118">
        <f t="shared" si="3"/>
        <v>0</v>
      </c>
      <c r="J50" s="119" t="str">
        <f t="shared" si="4"/>
        <v>********</v>
      </c>
    </row>
    <row r="51" spans="1:10" ht="15">
      <c r="A51" s="115" t="s">
        <v>167</v>
      </c>
      <c r="B51" s="116" t="s">
        <v>164</v>
      </c>
      <c r="C51" s="117">
        <v>0</v>
      </c>
      <c r="D51" s="118">
        <v>0</v>
      </c>
      <c r="E51" s="118">
        <v>0</v>
      </c>
      <c r="F51" s="118">
        <v>0</v>
      </c>
      <c r="G51" s="118">
        <v>0</v>
      </c>
      <c r="H51" s="118">
        <v>0</v>
      </c>
      <c r="I51" s="118">
        <f t="shared" si="3"/>
        <v>0</v>
      </c>
      <c r="J51" s="119" t="str">
        <f t="shared" si="4"/>
        <v>********</v>
      </c>
    </row>
    <row r="52" spans="1:10" ht="15">
      <c r="A52" s="115" t="s">
        <v>168</v>
      </c>
      <c r="B52" s="116" t="s">
        <v>164</v>
      </c>
      <c r="C52" s="117">
        <v>0</v>
      </c>
      <c r="D52" s="118">
        <v>0</v>
      </c>
      <c r="E52" s="118">
        <v>0</v>
      </c>
      <c r="F52" s="118">
        <v>0</v>
      </c>
      <c r="G52" s="118">
        <v>0</v>
      </c>
      <c r="H52" s="118">
        <v>0</v>
      </c>
      <c r="I52" s="118">
        <f t="shared" si="3"/>
        <v>0</v>
      </c>
      <c r="J52" s="119" t="str">
        <f t="shared" si="4"/>
        <v>********</v>
      </c>
    </row>
    <row r="53" spans="1:10" ht="15">
      <c r="A53" s="115" t="s">
        <v>169</v>
      </c>
      <c r="B53" s="116" t="s">
        <v>164</v>
      </c>
      <c r="C53" s="117">
        <v>0</v>
      </c>
      <c r="D53" s="118">
        <v>0</v>
      </c>
      <c r="E53" s="118">
        <v>0</v>
      </c>
      <c r="F53" s="118">
        <v>0</v>
      </c>
      <c r="G53" s="118">
        <v>0</v>
      </c>
      <c r="H53" s="118">
        <v>0</v>
      </c>
      <c r="I53" s="118">
        <f t="shared" si="3"/>
        <v>0</v>
      </c>
      <c r="J53" s="119" t="str">
        <f t="shared" si="4"/>
        <v>********</v>
      </c>
    </row>
    <row r="54" spans="1:10" ht="15.75" thickBot="1">
      <c r="A54" s="120"/>
      <c r="B54" s="120"/>
      <c r="C54" s="120"/>
      <c r="D54" s="120"/>
      <c r="E54" s="120"/>
      <c r="F54" s="120"/>
      <c r="G54" s="120"/>
      <c r="H54" s="120"/>
      <c r="I54" s="120"/>
      <c r="J54" s="120"/>
    </row>
    <row r="55" spans="1:10" ht="15.75" thickTop="1">
      <c r="A55" s="124"/>
      <c r="B55" s="116"/>
      <c r="C55" s="118"/>
      <c r="D55" s="118"/>
      <c r="E55" s="118"/>
      <c r="F55" s="118"/>
      <c r="G55" s="118"/>
      <c r="H55" s="118"/>
      <c r="I55" s="118"/>
      <c r="J55" s="121"/>
    </row>
    <row r="56" spans="1:10" ht="15">
      <c r="A56" s="125" t="s">
        <v>84</v>
      </c>
      <c r="B56" s="116"/>
      <c r="C56" s="117">
        <f aca="true" t="shared" si="5" ref="C56:I56">SUBTOTAL(9,C34:C53)</f>
        <v>2485240.91</v>
      </c>
      <c r="D56" s="118">
        <f t="shared" si="5"/>
        <v>3007359</v>
      </c>
      <c r="E56" s="118">
        <f t="shared" si="5"/>
        <v>452714.38</v>
      </c>
      <c r="F56" s="118">
        <f t="shared" si="5"/>
        <v>3451336</v>
      </c>
      <c r="G56" s="118">
        <f t="shared" si="5"/>
        <v>3451336</v>
      </c>
      <c r="H56" s="118">
        <f t="shared" si="5"/>
        <v>3451336</v>
      </c>
      <c r="I56" s="118">
        <f t="shared" si="5"/>
        <v>443977</v>
      </c>
      <c r="J56" s="119">
        <f>IF(D56=0,"********",I56/D56)</f>
        <v>0.14763019646141348</v>
      </c>
    </row>
    <row r="57" spans="1:10" ht="15">
      <c r="A57" s="124"/>
      <c r="B57" s="116"/>
      <c r="C57" s="118"/>
      <c r="D57" s="118"/>
      <c r="E57" s="118"/>
      <c r="F57" s="118"/>
      <c r="G57" s="118"/>
      <c r="H57" s="118"/>
      <c r="I57" s="118"/>
      <c r="J57" s="121"/>
    </row>
    <row r="58" spans="1:10" ht="15">
      <c r="A58" s="124"/>
      <c r="B58" s="116"/>
      <c r="C58" s="118"/>
      <c r="D58" s="118"/>
      <c r="E58" s="118"/>
      <c r="F58" s="118"/>
      <c r="G58" s="118"/>
      <c r="H58" s="118"/>
      <c r="I58" s="118"/>
      <c r="J58" s="121"/>
    </row>
  </sheetData>
  <sheetProtection sheet="1" objects="1" scenarios="1"/>
  <printOptions horizontalCentered="1"/>
  <pageMargins left="0.75" right="0.75" top="1" bottom="1" header="0.5" footer="0.5"/>
  <pageSetup blackAndWhite="1" fitToHeight="0" fitToWidth="1" horizontalDpi="300" verticalDpi="300" orientation="portrait" scale="83" r:id="rId1"/>
  <headerFooter alignWithMargins="0">
    <oddHeader>&amp;CPage &amp;P of &amp;N</oddHeader>
    <oddFooter>&amp;L&amp;A Fund&amp;R&amp;D:  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1"/>
  <sheetViews>
    <sheetView showGridLines="0" zoomScalePageLayoutView="0" workbookViewId="0" topLeftCell="A1">
      <pane xSplit="2" ySplit="7" topLeftCell="C2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5" sqref="M5"/>
    </sheetView>
  </sheetViews>
  <sheetFormatPr defaultColWidth="13.83203125" defaultRowHeight="11.25"/>
  <cols>
    <col min="1" max="1" width="25" style="70" customWidth="1"/>
    <col min="2" max="2" width="13.83203125" style="94" customWidth="1"/>
    <col min="3" max="4" width="13.83203125" style="95" customWidth="1"/>
    <col min="5" max="5" width="14.16015625" style="95" bestFit="1" customWidth="1"/>
    <col min="6" max="6" width="14.33203125" style="95" bestFit="1" customWidth="1"/>
    <col min="7" max="7" width="16.66015625" style="95" bestFit="1" customWidth="1"/>
    <col min="8" max="8" width="16" style="96" bestFit="1" customWidth="1"/>
    <col min="9" max="9" width="17.33203125" style="96" bestFit="1" customWidth="1"/>
    <col min="10" max="10" width="13.83203125" style="95" customWidth="1"/>
    <col min="11" max="16384" width="13.83203125" style="70" customWidth="1"/>
  </cols>
  <sheetData>
    <row r="1" spans="1:10" ht="22.5">
      <c r="A1" s="63" t="str">
        <f>BdgtYear&amp;" BUDGET FOR THE "&amp;MType&amp;" OF "&amp;TName</f>
        <v>2014 BUDGET FOR THE TOWN OF CATSKILL</v>
      </c>
      <c r="B1" s="68"/>
      <c r="C1" s="68"/>
      <c r="D1" s="68"/>
      <c r="E1" s="68"/>
      <c r="F1" s="68"/>
      <c r="G1" s="68"/>
      <c r="H1" s="69"/>
      <c r="I1" s="69"/>
      <c r="J1" s="68"/>
    </row>
    <row r="2" spans="1:10" ht="20.25">
      <c r="A2" s="71" t="s">
        <v>109</v>
      </c>
      <c r="B2" s="72"/>
      <c r="C2" s="72"/>
      <c r="D2" s="72"/>
      <c r="E2" s="72"/>
      <c r="F2" s="72"/>
      <c r="G2" s="72"/>
      <c r="H2" s="73"/>
      <c r="I2" s="73"/>
      <c r="J2" s="72"/>
    </row>
    <row r="3" spans="1:10" ht="15">
      <c r="A3" s="74"/>
      <c r="B3" s="75"/>
      <c r="C3" s="75"/>
      <c r="D3" s="75"/>
      <c r="E3" s="75"/>
      <c r="F3" s="75"/>
      <c r="G3" s="74"/>
      <c r="H3" s="76"/>
      <c r="I3" s="77" t="s">
        <v>1</v>
      </c>
      <c r="J3" s="75">
        <v>3</v>
      </c>
    </row>
    <row r="4" spans="1:10" ht="15">
      <c r="A4" s="74"/>
      <c r="B4" s="75"/>
      <c r="C4" s="75"/>
      <c r="D4" s="75"/>
      <c r="E4" s="75" t="s">
        <v>110</v>
      </c>
      <c r="F4" s="75"/>
      <c r="G4" s="78"/>
      <c r="H4" s="79"/>
      <c r="I4" s="79"/>
      <c r="J4" s="75"/>
    </row>
    <row r="5" spans="1:10" ht="15">
      <c r="A5" s="74"/>
      <c r="B5" s="75"/>
      <c r="C5" s="67"/>
      <c r="D5" s="75" t="s">
        <v>111</v>
      </c>
      <c r="E5" s="75" t="s">
        <v>112</v>
      </c>
      <c r="F5" s="75" t="s">
        <v>113</v>
      </c>
      <c r="G5" s="75" t="s">
        <v>114</v>
      </c>
      <c r="H5" s="79" t="s">
        <v>115</v>
      </c>
      <c r="I5" s="79" t="s">
        <v>116</v>
      </c>
      <c r="J5" s="75" t="s">
        <v>9</v>
      </c>
    </row>
    <row r="6" spans="1:10" ht="15">
      <c r="A6" s="80"/>
      <c r="B6" s="81"/>
      <c r="C6" s="75" t="s">
        <v>117</v>
      </c>
      <c r="D6" s="75" t="s">
        <v>118</v>
      </c>
      <c r="E6" s="75" t="s">
        <v>119</v>
      </c>
      <c r="F6" s="75" t="s">
        <v>120</v>
      </c>
      <c r="G6" s="75" t="s">
        <v>121</v>
      </c>
      <c r="H6" s="79" t="s">
        <v>122</v>
      </c>
      <c r="I6" s="79" t="s">
        <v>122</v>
      </c>
      <c r="J6" s="75" t="s">
        <v>14</v>
      </c>
    </row>
    <row r="7" spans="1:10" ht="15.75" thickBot="1">
      <c r="A7" s="82" t="s">
        <v>105</v>
      </c>
      <c r="B7" s="83"/>
      <c r="C7" s="84" t="s">
        <v>123</v>
      </c>
      <c r="D7" s="85" t="s">
        <v>68</v>
      </c>
      <c r="E7" s="85" t="s">
        <v>124</v>
      </c>
      <c r="F7" s="85" t="s">
        <v>125</v>
      </c>
      <c r="G7" s="85" t="s">
        <v>126</v>
      </c>
      <c r="H7" s="86" t="s">
        <v>127</v>
      </c>
      <c r="I7" s="86" t="s">
        <v>127</v>
      </c>
      <c r="J7" s="85" t="s">
        <v>128</v>
      </c>
    </row>
    <row r="9" spans="1:10" ht="15">
      <c r="A9" s="78" t="s">
        <v>143</v>
      </c>
      <c r="B9" s="75"/>
      <c r="C9" s="87">
        <v>5500</v>
      </c>
      <c r="D9" s="87">
        <v>150</v>
      </c>
      <c r="E9" s="194">
        <v>4000</v>
      </c>
      <c r="F9" s="87">
        <f>C9-(D9+E9)</f>
        <v>1350</v>
      </c>
      <c r="G9" s="194">
        <v>559597450</v>
      </c>
      <c r="H9" s="88">
        <f>IF(G9=0,0,(F9*1000)/G9)</f>
        <v>0.0024124484484337803</v>
      </c>
      <c r="I9" s="195">
        <v>0.00178</v>
      </c>
      <c r="J9" s="89">
        <f>IF(I9&lt;=0,"***.*** ",(H9-I9)/I9)</f>
        <v>0.3553081170976295</v>
      </c>
    </row>
    <row r="10" spans="1:10" ht="15">
      <c r="A10" s="78" t="s">
        <v>106</v>
      </c>
      <c r="B10" s="75"/>
      <c r="C10" s="87">
        <v>4383381</v>
      </c>
      <c r="D10" s="87">
        <v>3132286</v>
      </c>
      <c r="E10" s="194">
        <v>200000</v>
      </c>
      <c r="F10" s="87">
        <f aca="true" t="shared" si="0" ref="F10:F28">C10-(D10+E10)</f>
        <v>1051095</v>
      </c>
      <c r="G10" s="194">
        <v>559597450</v>
      </c>
      <c r="H10" s="88">
        <f aca="true" t="shared" si="1" ref="H10:H28">IF(G10=0,0,(F10*1000)/G10)</f>
        <v>1.8783055569677811</v>
      </c>
      <c r="I10" s="195">
        <v>1.87734</v>
      </c>
      <c r="J10" s="89">
        <f aca="true" t="shared" si="2" ref="J10:J28">IF(I10&lt;=0,"***.*** ",(H10-I10)/I10)</f>
        <v>0.000514321842490498</v>
      </c>
    </row>
    <row r="11" spans="1:10" ht="15">
      <c r="A11" s="78" t="s">
        <v>144</v>
      </c>
      <c r="B11" s="75"/>
      <c r="C11" s="87">
        <v>252322</v>
      </c>
      <c r="D11" s="87">
        <v>71400</v>
      </c>
      <c r="E11" s="194">
        <v>30000</v>
      </c>
      <c r="F11" s="87">
        <f t="shared" si="0"/>
        <v>150922</v>
      </c>
      <c r="G11" s="194">
        <v>398696343</v>
      </c>
      <c r="H11" s="88">
        <f t="shared" si="1"/>
        <v>0.37853871160288016</v>
      </c>
      <c r="I11" s="195">
        <v>0.34647</v>
      </c>
      <c r="J11" s="89">
        <f t="shared" si="2"/>
        <v>0.09255840795128052</v>
      </c>
    </row>
    <row r="12" spans="1:10" ht="15">
      <c r="A12" s="78" t="s">
        <v>146</v>
      </c>
      <c r="B12" s="75"/>
      <c r="C12" s="87">
        <v>1623475</v>
      </c>
      <c r="D12" s="87">
        <v>194500</v>
      </c>
      <c r="E12" s="194">
        <v>60000</v>
      </c>
      <c r="F12" s="87">
        <f t="shared" si="0"/>
        <v>1368975</v>
      </c>
      <c r="G12" s="194">
        <v>398696343</v>
      </c>
      <c r="H12" s="88">
        <f t="shared" si="1"/>
        <v>3.4336281835421802</v>
      </c>
      <c r="I12" s="195">
        <v>3.375</v>
      </c>
      <c r="J12" s="89">
        <f t="shared" si="2"/>
        <v>0.01737131364212748</v>
      </c>
    </row>
    <row r="13" spans="1:10" ht="15">
      <c r="A13" s="78" t="s">
        <v>148</v>
      </c>
      <c r="B13" s="75"/>
      <c r="C13" s="87">
        <v>70515</v>
      </c>
      <c r="D13" s="87">
        <v>53000</v>
      </c>
      <c r="E13" s="194">
        <v>0</v>
      </c>
      <c r="F13" s="87">
        <f t="shared" si="0"/>
        <v>17515</v>
      </c>
      <c r="G13" s="194">
        <v>6808190</v>
      </c>
      <c r="H13" s="88">
        <f t="shared" si="1"/>
        <v>2.5726367801133634</v>
      </c>
      <c r="I13" s="195">
        <v>2.40538</v>
      </c>
      <c r="J13" s="89">
        <f t="shared" si="2"/>
        <v>0.06953445198403717</v>
      </c>
    </row>
    <row r="14" spans="1:10" ht="15">
      <c r="A14" s="78" t="s">
        <v>150</v>
      </c>
      <c r="B14" s="75"/>
      <c r="C14" s="87">
        <v>7600</v>
      </c>
      <c r="D14" s="87">
        <v>0</v>
      </c>
      <c r="E14" s="194">
        <v>0</v>
      </c>
      <c r="F14" s="87">
        <f t="shared" si="0"/>
        <v>7600</v>
      </c>
      <c r="G14" s="194">
        <v>0</v>
      </c>
      <c r="H14" s="88">
        <f t="shared" si="1"/>
        <v>0</v>
      </c>
      <c r="I14" s="195">
        <v>0</v>
      </c>
      <c r="J14" s="89" t="str">
        <f t="shared" si="2"/>
        <v>***.*** </v>
      </c>
    </row>
    <row r="15" spans="1:10" ht="15">
      <c r="A15" s="78" t="s">
        <v>151</v>
      </c>
      <c r="B15" s="75"/>
      <c r="C15" s="87">
        <v>2959</v>
      </c>
      <c r="D15" s="87">
        <v>0</v>
      </c>
      <c r="E15" s="194">
        <v>0</v>
      </c>
      <c r="F15" s="87">
        <f t="shared" si="0"/>
        <v>2959</v>
      </c>
      <c r="G15" s="194">
        <v>0</v>
      </c>
      <c r="H15" s="88">
        <f t="shared" si="1"/>
        <v>0</v>
      </c>
      <c r="I15" s="195">
        <v>0</v>
      </c>
      <c r="J15" s="89" t="str">
        <f t="shared" si="2"/>
        <v>***.*** </v>
      </c>
    </row>
    <row r="16" spans="1:10" ht="15">
      <c r="A16" s="78" t="s">
        <v>152</v>
      </c>
      <c r="B16" s="75"/>
      <c r="C16" s="87">
        <v>97562</v>
      </c>
      <c r="D16" s="87">
        <v>0</v>
      </c>
      <c r="E16" s="194">
        <v>0</v>
      </c>
      <c r="F16" s="87">
        <f t="shared" si="0"/>
        <v>97562</v>
      </c>
      <c r="G16" s="194">
        <v>559597450</v>
      </c>
      <c r="H16" s="88">
        <f t="shared" si="1"/>
        <v>0.17434318187118258</v>
      </c>
      <c r="I16" s="195">
        <v>0.13375</v>
      </c>
      <c r="J16" s="89">
        <f t="shared" si="2"/>
        <v>0.30350042520510334</v>
      </c>
    </row>
    <row r="17" spans="1:10" ht="15">
      <c r="A17" s="78" t="s">
        <v>154</v>
      </c>
      <c r="B17" s="75"/>
      <c r="C17" s="87">
        <v>170935</v>
      </c>
      <c r="D17" s="87">
        <v>0</v>
      </c>
      <c r="E17" s="194">
        <v>0</v>
      </c>
      <c r="F17" s="87">
        <f t="shared" si="0"/>
        <v>170935</v>
      </c>
      <c r="G17" s="194">
        <v>147648695</v>
      </c>
      <c r="H17" s="88">
        <f t="shared" si="1"/>
        <v>1.1577142622222296</v>
      </c>
      <c r="I17" s="195">
        <v>1.11638</v>
      </c>
      <c r="J17" s="89">
        <f t="shared" si="2"/>
        <v>0.037025262206622916</v>
      </c>
    </row>
    <row r="18" spans="1:10" ht="15">
      <c r="A18" s="78" t="s">
        <v>156</v>
      </c>
      <c r="B18" s="75"/>
      <c r="C18" s="87">
        <v>5000</v>
      </c>
      <c r="D18" s="87">
        <v>0</v>
      </c>
      <c r="E18" s="194">
        <v>0</v>
      </c>
      <c r="F18" s="87">
        <f t="shared" si="0"/>
        <v>5000</v>
      </c>
      <c r="G18" s="194">
        <v>6808190</v>
      </c>
      <c r="H18" s="88">
        <f t="shared" si="1"/>
        <v>0.7344095861014455</v>
      </c>
      <c r="I18" s="195">
        <v>0.71546</v>
      </c>
      <c r="J18" s="89">
        <f t="shared" si="2"/>
        <v>0.026485877758987898</v>
      </c>
    </row>
    <row r="19" spans="1:10" ht="15">
      <c r="A19" s="78" t="s">
        <v>157</v>
      </c>
      <c r="B19" s="75"/>
      <c r="C19" s="87">
        <v>108987</v>
      </c>
      <c r="D19" s="87">
        <v>0</v>
      </c>
      <c r="E19" s="194">
        <v>0</v>
      </c>
      <c r="F19" s="87">
        <f t="shared" si="0"/>
        <v>108987</v>
      </c>
      <c r="G19" s="194">
        <v>96178681</v>
      </c>
      <c r="H19" s="88">
        <f t="shared" si="1"/>
        <v>1.133172121584824</v>
      </c>
      <c r="I19" s="195">
        <v>1.13125</v>
      </c>
      <c r="J19" s="89">
        <f t="shared" si="2"/>
        <v>0.0016991130031593067</v>
      </c>
    </row>
    <row r="20" spans="1:10" ht="15">
      <c r="A20" s="78" t="s">
        <v>158</v>
      </c>
      <c r="B20" s="75"/>
      <c r="C20" s="87">
        <v>114156</v>
      </c>
      <c r="D20" s="87">
        <v>0</v>
      </c>
      <c r="E20" s="194">
        <v>0</v>
      </c>
      <c r="F20" s="87">
        <f t="shared" si="0"/>
        <v>114156</v>
      </c>
      <c r="G20" s="194">
        <v>108720896</v>
      </c>
      <c r="H20" s="88">
        <f t="shared" si="1"/>
        <v>1.0499913466496817</v>
      </c>
      <c r="I20" s="195">
        <v>1.03555</v>
      </c>
      <c r="J20" s="89">
        <f t="shared" si="2"/>
        <v>0.013945581236716503</v>
      </c>
    </row>
    <row r="21" spans="1:10" ht="15">
      <c r="A21" s="78" t="s">
        <v>160</v>
      </c>
      <c r="B21" s="75"/>
      <c r="C21" s="87">
        <v>121155</v>
      </c>
      <c r="D21" s="87">
        <v>0</v>
      </c>
      <c r="E21" s="194">
        <v>0</v>
      </c>
      <c r="F21" s="87">
        <f t="shared" si="0"/>
        <v>121155</v>
      </c>
      <c r="G21" s="194">
        <v>57991017</v>
      </c>
      <c r="H21" s="88">
        <f t="shared" si="1"/>
        <v>2.089202884646772</v>
      </c>
      <c r="I21" s="195">
        <v>2.04999</v>
      </c>
      <c r="J21" s="89">
        <f t="shared" si="2"/>
        <v>0.019128329721984916</v>
      </c>
    </row>
    <row r="22" spans="1:10" ht="15">
      <c r="A22" s="78" t="s">
        <v>161</v>
      </c>
      <c r="B22" s="75"/>
      <c r="C22" s="87">
        <v>13068</v>
      </c>
      <c r="D22" s="87">
        <v>0</v>
      </c>
      <c r="E22" s="194">
        <v>0</v>
      </c>
      <c r="F22" s="87">
        <f t="shared" si="0"/>
        <v>13068</v>
      </c>
      <c r="G22" s="194">
        <v>49560699</v>
      </c>
      <c r="H22" s="88">
        <f t="shared" si="1"/>
        <v>0.26367666848282345</v>
      </c>
      <c r="I22" s="195">
        <v>0.25211</v>
      </c>
      <c r="J22" s="89">
        <f t="shared" si="2"/>
        <v>0.04587945136180021</v>
      </c>
    </row>
    <row r="23" spans="1:10" ht="15">
      <c r="A23" s="78" t="s">
        <v>163</v>
      </c>
      <c r="B23" s="75"/>
      <c r="C23" s="87">
        <v>12675</v>
      </c>
      <c r="D23" s="87">
        <v>0</v>
      </c>
      <c r="E23" s="194">
        <v>3000</v>
      </c>
      <c r="F23" s="87">
        <f t="shared" si="0"/>
        <v>9675</v>
      </c>
      <c r="G23" s="194">
        <v>19153390</v>
      </c>
      <c r="H23" s="88">
        <f t="shared" si="1"/>
        <v>0.505132511790341</v>
      </c>
      <c r="I23" s="195">
        <v>0.53947</v>
      </c>
      <c r="J23" s="89">
        <f t="shared" si="2"/>
        <v>-0.06365041283047988</v>
      </c>
    </row>
    <row r="24" spans="1:10" ht="15">
      <c r="A24" s="78" t="s">
        <v>165</v>
      </c>
      <c r="B24" s="75"/>
      <c r="C24" s="87">
        <v>1980</v>
      </c>
      <c r="D24" s="87">
        <v>0</v>
      </c>
      <c r="E24" s="194">
        <v>0</v>
      </c>
      <c r="F24" s="87">
        <f t="shared" si="0"/>
        <v>1980</v>
      </c>
      <c r="G24" s="194">
        <v>6778282</v>
      </c>
      <c r="H24" s="88">
        <f t="shared" si="1"/>
        <v>0.2921094165158664</v>
      </c>
      <c r="I24" s="195">
        <v>0.29098</v>
      </c>
      <c r="J24" s="89">
        <f t="shared" si="2"/>
        <v>0.0038814231763915023</v>
      </c>
    </row>
    <row r="25" spans="1:10" ht="15">
      <c r="A25" s="78" t="s">
        <v>166</v>
      </c>
      <c r="B25" s="75"/>
      <c r="C25" s="87">
        <v>6732</v>
      </c>
      <c r="D25" s="87">
        <v>0</v>
      </c>
      <c r="E25" s="194">
        <v>0</v>
      </c>
      <c r="F25" s="87">
        <f t="shared" si="0"/>
        <v>6732</v>
      </c>
      <c r="G25" s="194">
        <v>12848846</v>
      </c>
      <c r="H25" s="88">
        <f t="shared" si="1"/>
        <v>0.5239381030794517</v>
      </c>
      <c r="I25" s="195">
        <v>0.52203</v>
      </c>
      <c r="J25" s="89">
        <f t="shared" si="2"/>
        <v>0.0036551598173508453</v>
      </c>
    </row>
    <row r="26" spans="1:10" ht="15">
      <c r="A26" s="78" t="s">
        <v>167</v>
      </c>
      <c r="B26" s="75"/>
      <c r="C26" s="87">
        <v>2798</v>
      </c>
      <c r="D26" s="87">
        <v>0</v>
      </c>
      <c r="E26" s="194">
        <v>1000</v>
      </c>
      <c r="F26" s="87">
        <f t="shared" si="0"/>
        <v>1798</v>
      </c>
      <c r="G26" s="194">
        <v>7503182</v>
      </c>
      <c r="H26" s="88">
        <f t="shared" si="1"/>
        <v>0.23963166560533916</v>
      </c>
      <c r="I26" s="195">
        <v>0.29789</v>
      </c>
      <c r="J26" s="89">
        <f t="shared" si="2"/>
        <v>-0.19556995667750118</v>
      </c>
    </row>
    <row r="27" spans="1:10" ht="15">
      <c r="A27" s="78" t="s">
        <v>168</v>
      </c>
      <c r="B27" s="75"/>
      <c r="C27" s="87">
        <v>29325</v>
      </c>
      <c r="D27" s="87">
        <v>0</v>
      </c>
      <c r="E27" s="194">
        <v>3000</v>
      </c>
      <c r="F27" s="87">
        <f t="shared" si="0"/>
        <v>26325</v>
      </c>
      <c r="G27" s="194">
        <v>55937023</v>
      </c>
      <c r="H27" s="88">
        <f t="shared" si="1"/>
        <v>0.47061853828009403</v>
      </c>
      <c r="I27" s="195">
        <v>0.45894</v>
      </c>
      <c r="J27" s="89">
        <f t="shared" si="2"/>
        <v>0.0254467648932192</v>
      </c>
    </row>
    <row r="28" spans="1:10" ht="15">
      <c r="A28" s="78" t="s">
        <v>169</v>
      </c>
      <c r="B28" s="75"/>
      <c r="C28" s="87">
        <v>24650</v>
      </c>
      <c r="D28" s="87">
        <v>0</v>
      </c>
      <c r="E28" s="194">
        <v>3000</v>
      </c>
      <c r="F28" s="87">
        <f t="shared" si="0"/>
        <v>21650</v>
      </c>
      <c r="G28" s="194">
        <v>30813615</v>
      </c>
      <c r="H28" s="88">
        <f t="shared" si="1"/>
        <v>0.7026114917058579</v>
      </c>
      <c r="I28" s="195">
        <v>0.71729</v>
      </c>
      <c r="J28" s="89">
        <f t="shared" si="2"/>
        <v>-0.02046384069782386</v>
      </c>
    </row>
    <row r="29" spans="1:10" ht="15.75" thickBot="1">
      <c r="A29" s="90"/>
      <c r="B29" s="90"/>
      <c r="C29" s="90"/>
      <c r="D29" s="90"/>
      <c r="E29" s="90"/>
      <c r="F29" s="90"/>
      <c r="G29" s="90"/>
      <c r="H29" s="90"/>
      <c r="I29" s="90"/>
      <c r="J29" s="90"/>
    </row>
    <row r="30" spans="1:10" ht="15.75" thickTop="1">
      <c r="A30" s="74"/>
      <c r="B30" s="75"/>
      <c r="C30" s="87"/>
      <c r="D30" s="87"/>
      <c r="E30" s="87"/>
      <c r="F30" s="87"/>
      <c r="G30" s="87"/>
      <c r="H30" s="91"/>
      <c r="I30" s="91"/>
      <c r="J30" s="92"/>
    </row>
    <row r="31" spans="1:10" ht="15">
      <c r="A31" s="93" t="s">
        <v>129</v>
      </c>
      <c r="B31" s="75"/>
      <c r="C31" s="87">
        <f>SUBTOTAL(9,C9:C28)</f>
        <v>7054775</v>
      </c>
      <c r="D31" s="87">
        <f>SUBTOTAL(9,D9:D28)</f>
        <v>3451336</v>
      </c>
      <c r="E31" s="87">
        <f>SUBTOTAL(9,E9:E28)</f>
        <v>304000</v>
      </c>
      <c r="F31" s="87">
        <f>SUBTOTAL(9,F9:F28)</f>
        <v>3299439</v>
      </c>
      <c r="G31" s="87"/>
      <c r="H31" s="91"/>
      <c r="I31" s="91"/>
      <c r="J31" s="92"/>
    </row>
  </sheetData>
  <sheetProtection sheet="1" objects="1" scenarios="1"/>
  <printOptions horizontalCentered="1"/>
  <pageMargins left="0.75" right="0.75" top="1" bottom="1.75" header="0.5" footer="0.5"/>
  <pageSetup blackAndWhite="1" fitToHeight="0" fitToWidth="1" horizontalDpi="300" verticalDpi="300" orientation="portrait" scale="77" r:id="rId1"/>
  <headerFooter alignWithMargins="0">
    <oddHeader>&amp;CPage &amp;P of &amp;N</oddHeader>
    <oddFooter>&amp;L&amp;A Fund&amp;CPage &amp;P&amp;R&amp;D:  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17"/>
  <sheetViews>
    <sheetView zoomScalePageLayoutView="0" workbookViewId="0" topLeftCell="A1">
      <selection activeCell="A1" sqref="A1"/>
    </sheetView>
  </sheetViews>
  <sheetFormatPr defaultColWidth="13.83203125" defaultRowHeight="11.25"/>
  <cols>
    <col min="1" max="1" width="25" style="1" customWidth="1"/>
    <col min="2" max="6" width="13.83203125" style="2" customWidth="1"/>
    <col min="7" max="7" width="15.33203125" style="2" bestFit="1" customWidth="1"/>
    <col min="8" max="9" width="13.83203125" style="2" customWidth="1"/>
    <col min="10" max="10" width="13.83203125" style="3" customWidth="1"/>
    <col min="11" max="16384" width="13.83203125" style="1" customWidth="1"/>
  </cols>
  <sheetData>
    <row r="1" spans="1:10" ht="22.5">
      <c r="A1" s="4" t="str">
        <f>BdgtYear&amp;" BUDGET FOR THE "&amp;MType&amp;" OF "&amp;TName</f>
        <v>2014 BUDGET FOR THE TOWN OF CATSKILL</v>
      </c>
      <c r="B1" s="5"/>
      <c r="C1" s="6"/>
      <c r="D1" s="5"/>
      <c r="E1" s="6"/>
      <c r="F1" s="6"/>
      <c r="G1" s="6"/>
      <c r="H1" s="6"/>
      <c r="I1" s="5"/>
      <c r="J1" s="7"/>
    </row>
    <row r="2" spans="1:10" ht="20.25">
      <c r="A2" s="8" t="e">
        <f>CurrentName&amp;" Fund"</f>
        <v>#NAME?</v>
      </c>
      <c r="B2" s="5"/>
      <c r="C2" s="6"/>
      <c r="D2" s="5"/>
      <c r="E2" s="6"/>
      <c r="F2" s="6"/>
      <c r="G2" s="6"/>
      <c r="H2" s="6"/>
      <c r="I2" s="6"/>
      <c r="J2" s="9"/>
    </row>
    <row r="3" spans="1:10" ht="15">
      <c r="A3" s="10"/>
      <c r="B3" s="11"/>
      <c r="C3" s="12"/>
      <c r="D3" s="12"/>
      <c r="E3" s="12"/>
      <c r="F3" s="12"/>
      <c r="G3" s="12"/>
      <c r="H3" s="12"/>
      <c r="I3" s="13" t="s">
        <v>1</v>
      </c>
      <c r="J3" s="14">
        <v>1</v>
      </c>
    </row>
    <row r="4" spans="1:10" ht="15">
      <c r="A4" s="15"/>
      <c r="B4" s="11"/>
      <c r="C4" s="12"/>
      <c r="E4" s="12"/>
      <c r="F4" s="12"/>
      <c r="G4" s="12"/>
      <c r="H4" s="12"/>
      <c r="I4" s="12"/>
      <c r="J4" s="16"/>
    </row>
    <row r="5" spans="1:10" ht="15">
      <c r="A5" s="17"/>
      <c r="B5" s="15"/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6" t="s">
        <v>9</v>
      </c>
    </row>
    <row r="6" spans="1:10" ht="15">
      <c r="A6" s="18"/>
      <c r="B6" s="19" t="s">
        <v>10</v>
      </c>
      <c r="C6" s="12" t="s">
        <v>4</v>
      </c>
      <c r="D6" s="12" t="s">
        <v>11</v>
      </c>
      <c r="E6" s="12" t="s">
        <v>12</v>
      </c>
      <c r="F6" s="12" t="s">
        <v>13</v>
      </c>
      <c r="G6" s="12" t="s">
        <v>13</v>
      </c>
      <c r="H6" s="12" t="s">
        <v>13</v>
      </c>
      <c r="I6" s="12" t="s">
        <v>14</v>
      </c>
      <c r="J6" s="16" t="s">
        <v>14</v>
      </c>
    </row>
    <row r="7" spans="1:10" ht="15.75" thickBot="1">
      <c r="A7" s="20" t="s">
        <v>15</v>
      </c>
      <c r="B7" s="21" t="s">
        <v>16</v>
      </c>
      <c r="C7" s="22">
        <f>BdgtYear-2</f>
        <v>2012</v>
      </c>
      <c r="D7" s="22">
        <f>BdgtYear-1</f>
        <v>2013</v>
      </c>
      <c r="E7" s="22">
        <f>BdgtYear-1</f>
        <v>2013</v>
      </c>
      <c r="F7" s="22">
        <f>BdgtYear</f>
        <v>2014</v>
      </c>
      <c r="G7" s="22">
        <f>BdgtYear</f>
        <v>2014</v>
      </c>
      <c r="H7" s="22">
        <f>BdgtYear</f>
        <v>2014</v>
      </c>
      <c r="I7" s="22">
        <f>BdgtYear-1</f>
        <v>2013</v>
      </c>
      <c r="J7" s="23">
        <f>BdgtYear-1</f>
        <v>2013</v>
      </c>
    </row>
    <row r="8" spans="1:10" ht="15">
      <c r="A8" s="24" t="s">
        <v>17</v>
      </c>
      <c r="B8" s="12"/>
      <c r="C8" s="25"/>
      <c r="D8" s="26"/>
      <c r="E8" s="26"/>
      <c r="F8" s="26"/>
      <c r="G8" s="26"/>
      <c r="H8" s="26"/>
      <c r="I8" s="26"/>
      <c r="J8" s="27"/>
    </row>
    <row r="9" spans="1:10" ht="15.75" thickBot="1">
      <c r="A9" s="28"/>
      <c r="B9" s="12"/>
      <c r="C9" s="26"/>
      <c r="D9" s="26"/>
      <c r="E9" s="26"/>
      <c r="F9" s="26"/>
      <c r="G9" s="26"/>
      <c r="H9" s="26"/>
      <c r="I9" s="29"/>
      <c r="J9" s="30"/>
    </row>
    <row r="10" spans="1:10" ht="15.75" thickTop="1">
      <c r="A10" s="31"/>
      <c r="B10" s="32"/>
      <c r="C10" s="33"/>
      <c r="D10" s="33"/>
      <c r="E10" s="33"/>
      <c r="F10" s="33"/>
      <c r="G10" s="33"/>
      <c r="H10" s="33"/>
      <c r="I10" s="33"/>
      <c r="J10" s="34"/>
    </row>
    <row r="11" spans="1:10" ht="15">
      <c r="A11" s="28" t="s">
        <v>67</v>
      </c>
      <c r="B11" s="12"/>
      <c r="C11" s="26">
        <f aca="true" t="shared" si="0" ref="C11:J11">SUBTOTAL(9,C9:C9)</f>
        <v>0</v>
      </c>
      <c r="D11" s="26">
        <f t="shared" si="0"/>
        <v>0</v>
      </c>
      <c r="E11" s="26">
        <f t="shared" si="0"/>
        <v>0</v>
      </c>
      <c r="F11" s="26">
        <f t="shared" si="0"/>
        <v>0</v>
      </c>
      <c r="G11" s="26">
        <f t="shared" si="0"/>
        <v>0</v>
      </c>
      <c r="H11" s="26">
        <f t="shared" si="0"/>
        <v>0</v>
      </c>
      <c r="I11" s="26">
        <f t="shared" si="0"/>
        <v>0</v>
      </c>
      <c r="J11" s="27">
        <f t="shared" si="0"/>
        <v>0</v>
      </c>
    </row>
    <row r="12" spans="1:10" ht="15">
      <c r="A12" s="17"/>
      <c r="B12" s="12"/>
      <c r="C12" s="26"/>
      <c r="D12" s="26"/>
      <c r="E12" s="26"/>
      <c r="F12" s="26"/>
      <c r="G12" s="26"/>
      <c r="H12" s="26"/>
      <c r="I12" s="26"/>
      <c r="J12" s="27"/>
    </row>
    <row r="13" spans="1:10" ht="15">
      <c r="A13" s="17"/>
      <c r="B13" s="12"/>
      <c r="C13" s="26"/>
      <c r="D13" s="26"/>
      <c r="E13" s="26"/>
      <c r="F13" s="26"/>
      <c r="G13" s="26"/>
      <c r="H13" s="26"/>
      <c r="I13" s="26"/>
      <c r="J13" s="27"/>
    </row>
    <row r="14" spans="1:10" ht="15">
      <c r="A14" s="24" t="s">
        <v>68</v>
      </c>
      <c r="B14" s="12"/>
      <c r="C14" s="26"/>
      <c r="D14" s="26"/>
      <c r="E14" s="26"/>
      <c r="F14" s="26"/>
      <c r="G14" s="26"/>
      <c r="H14" s="26"/>
      <c r="I14" s="26"/>
      <c r="J14" s="27"/>
    </row>
    <row r="15" spans="1:10" ht="15.75" thickBot="1">
      <c r="A15" s="28"/>
      <c r="B15" s="12"/>
      <c r="C15" s="26"/>
      <c r="D15" s="26"/>
      <c r="E15" s="26"/>
      <c r="F15" s="26"/>
      <c r="G15" s="26"/>
      <c r="H15" s="26"/>
      <c r="I15" s="26"/>
      <c r="J15" s="27"/>
    </row>
    <row r="16" spans="1:10" ht="15.75" thickTop="1">
      <c r="A16" s="31"/>
      <c r="B16" s="32"/>
      <c r="C16" s="33"/>
      <c r="D16" s="33"/>
      <c r="E16" s="33"/>
      <c r="F16" s="33"/>
      <c r="G16" s="33"/>
      <c r="H16" s="33"/>
      <c r="I16" s="33"/>
      <c r="J16" s="34"/>
    </row>
    <row r="17" spans="1:10" ht="15">
      <c r="A17" s="28" t="s">
        <v>84</v>
      </c>
      <c r="B17" s="12"/>
      <c r="C17" s="26">
        <f aca="true" t="shared" si="1" ref="C17:J17">SUBTOTAL(9,C15:C15)</f>
        <v>0</v>
      </c>
      <c r="D17" s="26">
        <f t="shared" si="1"/>
        <v>0</v>
      </c>
      <c r="E17" s="26">
        <f t="shared" si="1"/>
        <v>0</v>
      </c>
      <c r="F17" s="26">
        <f t="shared" si="1"/>
        <v>0</v>
      </c>
      <c r="G17" s="26">
        <f t="shared" si="1"/>
        <v>0</v>
      </c>
      <c r="H17" s="26">
        <f t="shared" si="1"/>
        <v>0</v>
      </c>
      <c r="I17" s="26">
        <f t="shared" si="1"/>
        <v>0</v>
      </c>
      <c r="J17" s="27">
        <f t="shared" si="1"/>
        <v>0</v>
      </c>
    </row>
  </sheetData>
  <sheetProtection/>
  <printOptions horizontalCentered="1"/>
  <pageMargins left="0.75" right="0.75" top="1" bottom="1" header="0.5" footer="0.5"/>
  <pageSetup fitToHeight="0" fitToWidth="1" horizontalDpi="300" verticalDpi="300" orientation="portrait" scale="79" r:id="rId1"/>
  <headerFooter alignWithMargins="0">
    <oddFooter>&amp;L&amp;A Fund&amp;R&amp;D:  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29"/>
  <sheetViews>
    <sheetView zoomScalePageLayoutView="0" workbookViewId="0" topLeftCell="A1">
      <selection activeCell="A30" sqref="A30"/>
    </sheetView>
  </sheetViews>
  <sheetFormatPr defaultColWidth="12.83203125" defaultRowHeight="11.25"/>
  <cols>
    <col min="1" max="1" width="21.16015625" style="54" customWidth="1"/>
    <col min="2" max="2" width="12.83203125" style="56" customWidth="1"/>
    <col min="3" max="3" width="12.83203125" style="43" customWidth="1"/>
    <col min="4" max="4" width="12.83203125" style="56" customWidth="1"/>
    <col min="5" max="5" width="12.83203125" style="43" customWidth="1"/>
    <col min="6" max="16384" width="12.83203125" style="41" customWidth="1"/>
  </cols>
  <sheetData>
    <row r="1" spans="1:10" ht="12" customHeight="1">
      <c r="A1" s="35" t="s">
        <v>130</v>
      </c>
      <c r="B1" s="36" t="s">
        <v>170</v>
      </c>
      <c r="C1" s="37"/>
      <c r="D1" s="38" t="s">
        <v>131</v>
      </c>
      <c r="E1" s="39" t="s">
        <v>443</v>
      </c>
      <c r="F1" s="40" t="s">
        <v>132</v>
      </c>
      <c r="G1" s="37"/>
      <c r="H1" s="37"/>
      <c r="I1" s="37"/>
      <c r="J1" s="37"/>
    </row>
    <row r="2" spans="1:10" ht="12" customHeight="1">
      <c r="A2" s="35" t="s">
        <v>133</v>
      </c>
      <c r="B2" s="36" t="s">
        <v>142</v>
      </c>
      <c r="C2" s="37"/>
      <c r="D2" s="38"/>
      <c r="E2" s="39"/>
      <c r="F2" s="37" t="s">
        <v>134</v>
      </c>
      <c r="G2" s="37"/>
      <c r="H2" s="37"/>
      <c r="I2" s="37"/>
      <c r="J2" s="37"/>
    </row>
    <row r="3" spans="1:10" ht="15">
      <c r="A3" s="35" t="s">
        <v>135</v>
      </c>
      <c r="B3" s="36">
        <v>2014</v>
      </c>
      <c r="C3" s="37"/>
      <c r="D3" s="42"/>
      <c r="F3" s="37"/>
      <c r="G3" s="44"/>
      <c r="H3" s="45"/>
      <c r="I3" s="46"/>
      <c r="J3" s="37"/>
    </row>
    <row r="4" spans="1:10" ht="15">
      <c r="A4" s="47"/>
      <c r="B4" s="48"/>
      <c r="C4" s="39"/>
      <c r="D4" s="42"/>
      <c r="E4" s="39"/>
      <c r="F4" s="37"/>
      <c r="G4" s="37"/>
      <c r="H4" s="37"/>
      <c r="I4" s="37"/>
      <c r="J4" s="37"/>
    </row>
    <row r="5" spans="1:10" ht="15">
      <c r="A5" s="47" t="s">
        <v>136</v>
      </c>
      <c r="B5" s="49" t="s">
        <v>106</v>
      </c>
      <c r="C5" s="39"/>
      <c r="D5" s="42"/>
      <c r="E5" s="39"/>
      <c r="F5" s="37"/>
      <c r="G5" s="37"/>
      <c r="H5" s="37"/>
      <c r="I5" s="37"/>
      <c r="J5" s="37"/>
    </row>
    <row r="6" spans="1:10" ht="15">
      <c r="A6" s="47" t="s">
        <v>137</v>
      </c>
      <c r="B6" s="49" t="s">
        <v>107</v>
      </c>
      <c r="C6" s="39"/>
      <c r="D6" s="42"/>
      <c r="E6" s="46"/>
      <c r="F6" s="37"/>
      <c r="G6" s="37"/>
      <c r="H6" s="37"/>
      <c r="I6" s="37"/>
      <c r="J6" s="37"/>
    </row>
    <row r="7" spans="1:10" ht="15">
      <c r="A7" s="40"/>
      <c r="B7" s="42"/>
      <c r="C7" s="46"/>
      <c r="D7" s="42"/>
      <c r="E7" s="46"/>
      <c r="F7" s="46"/>
      <c r="G7" s="46"/>
      <c r="H7" s="46"/>
      <c r="I7" s="46"/>
      <c r="J7" s="46"/>
    </row>
    <row r="8" spans="1:10" ht="15">
      <c r="A8" s="40" t="s">
        <v>138</v>
      </c>
      <c r="B8" s="42"/>
      <c r="C8" s="46"/>
      <c r="D8" s="42"/>
      <c r="E8" s="46"/>
      <c r="F8" s="46"/>
      <c r="G8" s="46"/>
      <c r="H8" s="46"/>
      <c r="I8" s="46"/>
      <c r="J8" s="46"/>
    </row>
    <row r="9" spans="1:10" ht="15">
      <c r="A9" s="50" t="s">
        <v>139</v>
      </c>
      <c r="B9" s="51" t="s">
        <v>140</v>
      </c>
      <c r="C9" s="52" t="s">
        <v>141</v>
      </c>
      <c r="D9" s="42"/>
      <c r="E9" s="46"/>
      <c r="F9" s="46"/>
      <c r="G9" s="46"/>
      <c r="H9" s="46"/>
      <c r="I9" s="46"/>
      <c r="J9" s="46"/>
    </row>
    <row r="10" spans="1:10" ht="15">
      <c r="A10" s="131" t="s">
        <v>143</v>
      </c>
      <c r="B10" s="53" t="s">
        <v>108</v>
      </c>
      <c r="C10" s="53">
        <v>1</v>
      </c>
      <c r="D10" s="58"/>
      <c r="E10" s="55"/>
      <c r="F10" s="57"/>
      <c r="G10" s="57"/>
      <c r="H10" s="57"/>
      <c r="I10" s="60"/>
      <c r="J10" s="61"/>
    </row>
    <row r="11" spans="1:10" ht="15">
      <c r="A11" s="53" t="s">
        <v>106</v>
      </c>
      <c r="B11" s="53" t="s">
        <v>107</v>
      </c>
      <c r="C11" s="53">
        <v>2</v>
      </c>
      <c r="D11" s="58"/>
      <c r="E11" s="55"/>
      <c r="F11" s="57"/>
      <c r="G11" s="57"/>
      <c r="H11" s="57"/>
      <c r="I11" s="60"/>
      <c r="J11" s="61"/>
    </row>
    <row r="12" spans="1:10" ht="15">
      <c r="A12" s="53" t="s">
        <v>144</v>
      </c>
      <c r="B12" s="53" t="s">
        <v>145</v>
      </c>
      <c r="C12" s="53">
        <v>3</v>
      </c>
      <c r="D12" s="58"/>
      <c r="E12" s="55"/>
      <c r="F12" s="57"/>
      <c r="G12" s="57"/>
      <c r="H12" s="57"/>
      <c r="I12" s="60"/>
      <c r="J12" s="61"/>
    </row>
    <row r="13" spans="1:10" ht="15">
      <c r="A13" s="53" t="s">
        <v>146</v>
      </c>
      <c r="B13" s="53" t="s">
        <v>147</v>
      </c>
      <c r="C13" s="53">
        <v>4</v>
      </c>
      <c r="D13" s="58"/>
      <c r="E13" s="55"/>
      <c r="F13" s="57"/>
      <c r="G13" s="57"/>
      <c r="H13" s="57"/>
      <c r="I13" s="60"/>
      <c r="J13" s="61"/>
    </row>
    <row r="14" spans="1:10" ht="15">
      <c r="A14" s="132" t="s">
        <v>148</v>
      </c>
      <c r="B14" s="133" t="s">
        <v>149</v>
      </c>
      <c r="C14" s="53">
        <v>5</v>
      </c>
      <c r="D14" s="58"/>
      <c r="E14" s="55"/>
      <c r="F14" s="57"/>
      <c r="G14" s="57"/>
      <c r="H14" s="57"/>
      <c r="I14" s="60"/>
      <c r="J14" s="61"/>
    </row>
    <row r="15" spans="1:10" ht="12" customHeight="1">
      <c r="A15" s="131" t="s">
        <v>150</v>
      </c>
      <c r="B15" s="129" t="s">
        <v>149</v>
      </c>
      <c r="C15" s="53">
        <v>6</v>
      </c>
      <c r="D15" s="58"/>
      <c r="E15" s="62"/>
      <c r="F15" s="57"/>
      <c r="G15" s="57"/>
      <c r="H15" s="57"/>
      <c r="I15" s="60"/>
      <c r="J15" s="61"/>
    </row>
    <row r="16" spans="1:10" ht="12.75" customHeight="1">
      <c r="A16" s="131" t="s">
        <v>151</v>
      </c>
      <c r="B16" s="130" t="s">
        <v>149</v>
      </c>
      <c r="C16" s="53">
        <v>7</v>
      </c>
      <c r="D16" s="58"/>
      <c r="E16" s="62"/>
      <c r="F16" s="60"/>
      <c r="G16" s="60"/>
      <c r="H16" s="60"/>
      <c r="I16" s="60"/>
      <c r="J16" s="61"/>
    </row>
    <row r="17" spans="1:10" ht="13.5" customHeight="1">
      <c r="A17" s="41" t="s">
        <v>152</v>
      </c>
      <c r="B17" s="41" t="s">
        <v>153</v>
      </c>
      <c r="C17" s="41">
        <v>8</v>
      </c>
      <c r="D17" s="58"/>
      <c r="F17" s="62"/>
      <c r="G17" s="62"/>
      <c r="H17" s="62"/>
      <c r="I17" s="60"/>
      <c r="J17" s="61"/>
    </row>
    <row r="18" spans="1:10" ht="13.5" customHeight="1">
      <c r="A18" s="131" t="s">
        <v>154</v>
      </c>
      <c r="B18" s="130" t="s">
        <v>155</v>
      </c>
      <c r="C18" s="41">
        <v>9</v>
      </c>
      <c r="D18" s="58"/>
      <c r="F18" s="62"/>
      <c r="G18" s="62"/>
      <c r="H18" s="62"/>
      <c r="I18" s="60"/>
      <c r="J18" s="61"/>
    </row>
    <row r="19" spans="1:4" ht="12" customHeight="1">
      <c r="A19" s="131" t="s">
        <v>156</v>
      </c>
      <c r="B19" s="130" t="s">
        <v>155</v>
      </c>
      <c r="C19" s="41">
        <v>10</v>
      </c>
      <c r="D19" s="58"/>
    </row>
    <row r="20" spans="1:4" ht="12" customHeight="1">
      <c r="A20" s="131" t="s">
        <v>157</v>
      </c>
      <c r="B20" s="130" t="s">
        <v>155</v>
      </c>
      <c r="C20" s="41">
        <v>11</v>
      </c>
      <c r="D20" s="58"/>
    </row>
    <row r="21" spans="1:4" ht="15">
      <c r="A21" s="131" t="s">
        <v>158</v>
      </c>
      <c r="B21" s="130" t="s">
        <v>159</v>
      </c>
      <c r="C21" s="41">
        <v>12</v>
      </c>
      <c r="D21" s="58"/>
    </row>
    <row r="22" spans="1:4" ht="12" customHeight="1">
      <c r="A22" s="131" t="s">
        <v>160</v>
      </c>
      <c r="B22" s="130" t="s">
        <v>159</v>
      </c>
      <c r="C22" s="41">
        <v>13</v>
      </c>
      <c r="D22" s="58"/>
    </row>
    <row r="23" spans="1:4" ht="15">
      <c r="A23" s="131" t="s">
        <v>161</v>
      </c>
      <c r="B23" s="130" t="s">
        <v>162</v>
      </c>
      <c r="C23" s="41">
        <v>14</v>
      </c>
      <c r="D23" s="58"/>
    </row>
    <row r="24" spans="1:4" ht="15">
      <c r="A24" s="131" t="s">
        <v>163</v>
      </c>
      <c r="B24" s="130" t="s">
        <v>164</v>
      </c>
      <c r="C24" s="41">
        <v>15</v>
      </c>
      <c r="D24" s="58"/>
    </row>
    <row r="25" spans="1:4" ht="15">
      <c r="A25" s="131" t="s">
        <v>165</v>
      </c>
      <c r="B25" s="130" t="s">
        <v>162</v>
      </c>
      <c r="C25" s="41">
        <v>16</v>
      </c>
      <c r="D25" s="58"/>
    </row>
    <row r="26" spans="1:4" ht="15">
      <c r="A26" s="131" t="s">
        <v>166</v>
      </c>
      <c r="B26" s="130" t="s">
        <v>162</v>
      </c>
      <c r="C26" s="41">
        <v>17</v>
      </c>
      <c r="D26" s="58"/>
    </row>
    <row r="27" spans="1:4" ht="15">
      <c r="A27" s="59" t="s">
        <v>167</v>
      </c>
      <c r="B27" s="130" t="s">
        <v>164</v>
      </c>
      <c r="C27" s="41">
        <v>18</v>
      </c>
      <c r="D27" s="58"/>
    </row>
    <row r="28" spans="1:3" ht="15">
      <c r="A28" s="59" t="s">
        <v>168</v>
      </c>
      <c r="B28" s="130" t="s">
        <v>164</v>
      </c>
      <c r="C28" s="41">
        <v>19</v>
      </c>
    </row>
    <row r="29" spans="1:3" ht="15">
      <c r="A29" s="54" t="s">
        <v>169</v>
      </c>
      <c r="B29" s="56" t="s">
        <v>164</v>
      </c>
      <c r="C29" s="43">
        <v>20</v>
      </c>
    </row>
  </sheetData>
  <sheetProtection/>
  <printOptions horizontalCentered="1"/>
  <pageMargins left="0.75" right="0.75" top="1" bottom="1" header="0.5" footer="0.5"/>
  <pageSetup fitToHeight="0" fitToWidth="1" horizontalDpi="300" verticalDpi="300" orientation="portrait" scale="90" r:id="rId1"/>
  <headerFooter alignWithMargins="0">
    <oddFooter>&amp;L&amp;A Fund&amp;R&amp;D: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4">
    <pageSetUpPr fitToPage="1"/>
  </sheetPr>
  <dimension ref="A1:J66"/>
  <sheetViews>
    <sheetView showGridLines="0" zoomScalePageLayoutView="0" workbookViewId="0" topLeftCell="A41">
      <selection activeCell="A66" sqref="A66"/>
    </sheetView>
  </sheetViews>
  <sheetFormatPr defaultColWidth="13.83203125" defaultRowHeight="11.25"/>
  <cols>
    <col min="1" max="1" width="28" style="1" bestFit="1" customWidth="1"/>
    <col min="2" max="2" width="12.83203125" style="2" customWidth="1"/>
    <col min="3" max="3" width="12.16015625" style="2" bestFit="1" customWidth="1"/>
    <col min="4" max="4" width="12.83203125" style="2" customWidth="1"/>
    <col min="5" max="5" width="7.66015625" style="2" hidden="1" customWidth="1"/>
    <col min="6" max="6" width="12.83203125" style="2" customWidth="1"/>
    <col min="7" max="7" width="13.83203125" style="2" customWidth="1"/>
    <col min="8" max="9" width="12.83203125" style="2" customWidth="1"/>
    <col min="10" max="10" width="10.83203125" style="3" bestFit="1" customWidth="1"/>
    <col min="11" max="16384" width="13.83203125" style="1" customWidth="1"/>
  </cols>
  <sheetData>
    <row r="1" spans="1:10" ht="22.5">
      <c r="A1" s="134" t="str">
        <f>BdgtYear&amp;" BUDGET FOR THE "&amp;MType&amp;" OF "&amp;TName</f>
        <v>2014 BUDGET FOR THE TOWN OF CATSKILL</v>
      </c>
      <c r="B1" s="135"/>
      <c r="C1" s="136"/>
      <c r="D1" s="135"/>
      <c r="E1" s="136"/>
      <c r="F1" s="136"/>
      <c r="G1" s="136"/>
      <c r="H1" s="136"/>
      <c r="I1" s="135"/>
      <c r="J1" s="137"/>
    </row>
    <row r="2" spans="1:10" ht="20.25">
      <c r="A2" s="138" t="s">
        <v>297</v>
      </c>
      <c r="B2" s="135"/>
      <c r="C2" s="136"/>
      <c r="D2" s="135"/>
      <c r="E2" s="136"/>
      <c r="F2" s="136"/>
      <c r="G2" s="136"/>
      <c r="H2" s="136"/>
      <c r="I2" s="136"/>
      <c r="J2" s="139"/>
    </row>
    <row r="3" spans="1:10" ht="15">
      <c r="A3" s="140"/>
      <c r="B3" s="141"/>
      <c r="C3" s="142"/>
      <c r="D3" s="142"/>
      <c r="E3" s="142"/>
      <c r="F3" s="142"/>
      <c r="G3" s="142"/>
      <c r="H3" s="142"/>
      <c r="I3" s="143" t="s">
        <v>1</v>
      </c>
      <c r="J3" s="144">
        <v>3</v>
      </c>
    </row>
    <row r="4" spans="1:10" ht="15">
      <c r="A4" s="145"/>
      <c r="B4" s="141"/>
      <c r="C4" s="142"/>
      <c r="D4" s="146"/>
      <c r="E4" s="142"/>
      <c r="F4" s="142"/>
      <c r="G4" s="142"/>
      <c r="H4" s="142"/>
      <c r="I4" s="142"/>
      <c r="J4" s="147"/>
    </row>
    <row r="5" spans="1:10" ht="15">
      <c r="A5" s="148"/>
      <c r="B5" s="145"/>
      <c r="C5" s="142" t="s">
        <v>2</v>
      </c>
      <c r="D5" s="142" t="s">
        <v>3</v>
      </c>
      <c r="E5" s="142" t="s">
        <v>4</v>
      </c>
      <c r="F5" s="142" t="s">
        <v>5</v>
      </c>
      <c r="G5" s="142" t="s">
        <v>6</v>
      </c>
      <c r="H5" s="142" t="s">
        <v>7</v>
      </c>
      <c r="I5" s="142" t="s">
        <v>8</v>
      </c>
      <c r="J5" s="147" t="s">
        <v>9</v>
      </c>
    </row>
    <row r="6" spans="1:10" ht="15">
      <c r="A6" s="149"/>
      <c r="B6" s="150" t="s">
        <v>10</v>
      </c>
      <c r="C6" s="142" t="s">
        <v>4</v>
      </c>
      <c r="D6" s="142" t="s">
        <v>11</v>
      </c>
      <c r="E6" s="142" t="s">
        <v>12</v>
      </c>
      <c r="F6" s="142" t="s">
        <v>13</v>
      </c>
      <c r="G6" s="142" t="s">
        <v>13</v>
      </c>
      <c r="H6" s="142" t="s">
        <v>13</v>
      </c>
      <c r="I6" s="142" t="s">
        <v>14</v>
      </c>
      <c r="J6" s="147" t="s">
        <v>14</v>
      </c>
    </row>
    <row r="7" spans="1:10" ht="15.75" thickBot="1">
      <c r="A7" s="151" t="s">
        <v>15</v>
      </c>
      <c r="B7" s="152" t="s">
        <v>16</v>
      </c>
      <c r="C7" s="153">
        <f>BdgtYear-2</f>
        <v>2012</v>
      </c>
      <c r="D7" s="153">
        <f>BdgtYear-1</f>
        <v>2013</v>
      </c>
      <c r="E7" s="153">
        <f>BdgtYear-1</f>
        <v>2013</v>
      </c>
      <c r="F7" s="153">
        <f>BdgtYear</f>
        <v>2014</v>
      </c>
      <c r="G7" s="153">
        <f>BdgtYear</f>
        <v>2014</v>
      </c>
      <c r="H7" s="153">
        <f>BdgtYear</f>
        <v>2014</v>
      </c>
      <c r="I7" s="153">
        <f>BdgtYear-1</f>
        <v>2013</v>
      </c>
      <c r="J7" s="154">
        <f>BdgtYear-1</f>
        <v>2013</v>
      </c>
    </row>
    <row r="8" spans="1:10" ht="15">
      <c r="A8" s="155" t="s">
        <v>17</v>
      </c>
      <c r="B8" s="142"/>
      <c r="C8" s="156"/>
      <c r="D8" s="157"/>
      <c r="E8" s="157"/>
      <c r="F8" s="157"/>
      <c r="G8" s="157"/>
      <c r="H8" s="157"/>
      <c r="I8" s="157"/>
      <c r="J8" s="158"/>
    </row>
    <row r="9" spans="1:10" ht="15">
      <c r="A9" s="159" t="s">
        <v>500</v>
      </c>
      <c r="B9" s="142" t="s">
        <v>501</v>
      </c>
      <c r="C9" s="160">
        <v>0</v>
      </c>
      <c r="D9" s="161">
        <v>620</v>
      </c>
      <c r="E9" s="161"/>
      <c r="F9" s="161">
        <v>2000</v>
      </c>
      <c r="G9" s="161">
        <v>2000</v>
      </c>
      <c r="H9" s="161">
        <v>2000</v>
      </c>
      <c r="I9" s="168">
        <f>H9-D9</f>
        <v>1380</v>
      </c>
      <c r="J9" s="169">
        <f>IF(D9=0,"********",I9/D9)</f>
        <v>2.225806451612903</v>
      </c>
    </row>
    <row r="10" spans="1:10" ht="15">
      <c r="A10" s="159" t="s">
        <v>298</v>
      </c>
      <c r="B10" s="142" t="s">
        <v>299</v>
      </c>
      <c r="C10" s="160">
        <v>10915.36</v>
      </c>
      <c r="D10" s="161">
        <v>10000</v>
      </c>
      <c r="E10" s="161"/>
      <c r="F10" s="161">
        <v>2500</v>
      </c>
      <c r="G10" s="161">
        <v>2500</v>
      </c>
      <c r="H10" s="161">
        <v>2500</v>
      </c>
      <c r="I10" s="168">
        <f>H10-D10</f>
        <v>-7500</v>
      </c>
      <c r="J10" s="169">
        <f>IF(D10=0,"********",I10/D10)</f>
        <v>-0.75</v>
      </c>
    </row>
    <row r="11" spans="1:10" s="196" customFormat="1" ht="15">
      <c r="A11" s="163" t="s">
        <v>26</v>
      </c>
      <c r="B11" s="164"/>
      <c r="C11" s="165">
        <f aca="true" t="shared" si="0" ref="C11:I11">SUBTOTAL(9,C9:C10)</f>
        <v>10915.36</v>
      </c>
      <c r="D11" s="165">
        <f>SUBTOTAL(9,D9:D10)</f>
        <v>10620</v>
      </c>
      <c r="E11" s="165">
        <f t="shared" si="0"/>
        <v>0</v>
      </c>
      <c r="F11" s="165">
        <f t="shared" si="0"/>
        <v>4500</v>
      </c>
      <c r="G11" s="165">
        <f t="shared" si="0"/>
        <v>4500</v>
      </c>
      <c r="H11" s="165">
        <f t="shared" si="0"/>
        <v>4500</v>
      </c>
      <c r="I11" s="165">
        <f t="shared" si="0"/>
        <v>-6120</v>
      </c>
      <c r="J11" s="166">
        <f>IF(D11=0,"********",I11/D11)</f>
        <v>-0.576271186440678</v>
      </c>
    </row>
    <row r="12" spans="1:10" ht="15">
      <c r="A12" s="159"/>
      <c r="B12" s="142"/>
      <c r="C12" s="167"/>
      <c r="D12" s="157"/>
      <c r="E12" s="157"/>
      <c r="F12" s="157"/>
      <c r="G12" s="157"/>
      <c r="H12" s="157"/>
      <c r="I12" s="157"/>
      <c r="J12" s="162"/>
    </row>
    <row r="13" spans="1:10" ht="15">
      <c r="A13" s="159" t="s">
        <v>300</v>
      </c>
      <c r="B13" s="142" t="s">
        <v>301</v>
      </c>
      <c r="C13" s="160">
        <v>3500</v>
      </c>
      <c r="D13" s="161">
        <v>3000</v>
      </c>
      <c r="E13" s="161">
        <v>2375</v>
      </c>
      <c r="F13" s="161">
        <v>3000</v>
      </c>
      <c r="G13" s="161">
        <v>3000</v>
      </c>
      <c r="H13" s="161">
        <v>3000</v>
      </c>
      <c r="I13" s="168">
        <f>H13-D13</f>
        <v>0</v>
      </c>
      <c r="J13" s="169">
        <f>IF(D13=0,"********",I13/D13)</f>
        <v>0</v>
      </c>
    </row>
    <row r="14" spans="1:10" s="196" customFormat="1" ht="15">
      <c r="A14" s="163" t="s">
        <v>26</v>
      </c>
      <c r="B14" s="164"/>
      <c r="C14" s="165">
        <f aca="true" t="shared" si="1" ref="C14:I14">SUBTOTAL(9,C13)</f>
        <v>3500</v>
      </c>
      <c r="D14" s="165">
        <f>SUBTOTAL(9,D13)</f>
        <v>3000</v>
      </c>
      <c r="E14" s="165">
        <f t="shared" si="1"/>
        <v>2375</v>
      </c>
      <c r="F14" s="165">
        <f t="shared" si="1"/>
        <v>3000</v>
      </c>
      <c r="G14" s="165">
        <f t="shared" si="1"/>
        <v>3000</v>
      </c>
      <c r="H14" s="165">
        <f t="shared" si="1"/>
        <v>3000</v>
      </c>
      <c r="I14" s="165">
        <f t="shared" si="1"/>
        <v>0</v>
      </c>
      <c r="J14" s="166">
        <f>IF(D14=0,"********",I14/D14)</f>
        <v>0</v>
      </c>
    </row>
    <row r="15" spans="1:10" ht="15">
      <c r="A15" s="159"/>
      <c r="B15" s="142"/>
      <c r="C15" s="167"/>
      <c r="D15" s="157"/>
      <c r="E15" s="157"/>
      <c r="F15" s="157"/>
      <c r="G15" s="157"/>
      <c r="H15" s="157"/>
      <c r="I15" s="157"/>
      <c r="J15" s="162"/>
    </row>
    <row r="16" spans="1:10" ht="15">
      <c r="A16" s="159" t="s">
        <v>302</v>
      </c>
      <c r="B16" s="142" t="s">
        <v>303</v>
      </c>
      <c r="C16" s="160">
        <v>250</v>
      </c>
      <c r="D16" s="161">
        <v>250</v>
      </c>
      <c r="E16" s="161">
        <v>0</v>
      </c>
      <c r="F16" s="161">
        <v>250</v>
      </c>
      <c r="G16" s="161">
        <v>250</v>
      </c>
      <c r="H16" s="161">
        <v>250</v>
      </c>
      <c r="I16" s="168">
        <f>H16-D16</f>
        <v>0</v>
      </c>
      <c r="J16" s="169">
        <f>IF(D16=0,"********",I16/D16)</f>
        <v>0</v>
      </c>
    </row>
    <row r="17" spans="1:10" ht="15">
      <c r="A17" s="163" t="s">
        <v>26</v>
      </c>
      <c r="B17" s="164"/>
      <c r="C17" s="165">
        <f aca="true" t="shared" si="2" ref="C17:I17">SUBTOTAL(9,C$16:C$16)</f>
        <v>250</v>
      </c>
      <c r="D17" s="165">
        <f t="shared" si="2"/>
        <v>250</v>
      </c>
      <c r="E17" s="165">
        <f t="shared" si="2"/>
        <v>0</v>
      </c>
      <c r="F17" s="165">
        <f t="shared" si="2"/>
        <v>250</v>
      </c>
      <c r="G17" s="165">
        <f t="shared" si="2"/>
        <v>250</v>
      </c>
      <c r="H17" s="165">
        <f t="shared" si="2"/>
        <v>250</v>
      </c>
      <c r="I17" s="165">
        <f t="shared" si="2"/>
        <v>0</v>
      </c>
      <c r="J17" s="166">
        <f>IF(D17=0,"********",I17/D17)</f>
        <v>0</v>
      </c>
    </row>
    <row r="18" spans="1:10" ht="15">
      <c r="A18" s="159"/>
      <c r="B18" s="142"/>
      <c r="C18" s="167"/>
      <c r="D18" s="157"/>
      <c r="E18" s="157"/>
      <c r="F18" s="157"/>
      <c r="G18" s="157"/>
      <c r="H18" s="157"/>
      <c r="I18" s="157"/>
      <c r="J18" s="162"/>
    </row>
    <row r="19" spans="1:10" ht="15">
      <c r="A19" s="159" t="s">
        <v>304</v>
      </c>
      <c r="B19" s="142" t="s">
        <v>305</v>
      </c>
      <c r="C19" s="160">
        <v>9363</v>
      </c>
      <c r="D19" s="161">
        <v>9363</v>
      </c>
      <c r="E19" s="161">
        <v>4446.18</v>
      </c>
      <c r="F19" s="161">
        <v>9363</v>
      </c>
      <c r="G19" s="161">
        <v>9363</v>
      </c>
      <c r="H19" s="161">
        <v>9363</v>
      </c>
      <c r="I19" s="168">
        <f>H19-D19</f>
        <v>0</v>
      </c>
      <c r="J19" s="169">
        <f>IF(D19=0,"********",I19/D19)</f>
        <v>0</v>
      </c>
    </row>
    <row r="20" spans="1:10" ht="15">
      <c r="A20" s="163" t="s">
        <v>26</v>
      </c>
      <c r="B20" s="164"/>
      <c r="C20" s="165">
        <f aca="true" t="shared" si="3" ref="C20:I20">SUBTOTAL(9,C$19:C$19)</f>
        <v>9363</v>
      </c>
      <c r="D20" s="165">
        <f t="shared" si="3"/>
        <v>9363</v>
      </c>
      <c r="E20" s="165">
        <f t="shared" si="3"/>
        <v>4446.18</v>
      </c>
      <c r="F20" s="165">
        <f t="shared" si="3"/>
        <v>9363</v>
      </c>
      <c r="G20" s="165">
        <f t="shared" si="3"/>
        <v>9363</v>
      </c>
      <c r="H20" s="165">
        <f t="shared" si="3"/>
        <v>9363</v>
      </c>
      <c r="I20" s="165">
        <f t="shared" si="3"/>
        <v>0</v>
      </c>
      <c r="J20" s="166">
        <f>IF(D20=0,"********",I20/D20)</f>
        <v>0</v>
      </c>
    </row>
    <row r="21" spans="1:10" ht="15">
      <c r="A21" s="159"/>
      <c r="B21" s="142"/>
      <c r="C21" s="167"/>
      <c r="D21" s="157"/>
      <c r="E21" s="157"/>
      <c r="F21" s="157"/>
      <c r="G21" s="157"/>
      <c r="H21" s="157"/>
      <c r="I21" s="157"/>
      <c r="J21" s="162"/>
    </row>
    <row r="22" spans="1:10" ht="15">
      <c r="A22" s="159" t="s">
        <v>306</v>
      </c>
      <c r="B22" s="142" t="s">
        <v>307</v>
      </c>
      <c r="C22" s="160">
        <v>0</v>
      </c>
      <c r="D22" s="161">
        <v>0</v>
      </c>
      <c r="E22" s="161">
        <v>24079.59</v>
      </c>
      <c r="F22" s="161">
        <v>0</v>
      </c>
      <c r="G22" s="161">
        <v>0</v>
      </c>
      <c r="H22" s="161">
        <v>0</v>
      </c>
      <c r="I22" s="157">
        <f>H22-D22</f>
        <v>0</v>
      </c>
      <c r="J22" s="162" t="str">
        <f>IF(D22=0,"********",I22/D22)</f>
        <v>********</v>
      </c>
    </row>
    <row r="23" spans="1:10" ht="15">
      <c r="A23" s="159" t="s">
        <v>308</v>
      </c>
      <c r="B23" s="142" t="s">
        <v>309</v>
      </c>
      <c r="C23" s="160">
        <v>0</v>
      </c>
      <c r="D23" s="161">
        <v>0</v>
      </c>
      <c r="E23" s="161">
        <v>6848.52</v>
      </c>
      <c r="F23" s="161">
        <v>0</v>
      </c>
      <c r="G23" s="161">
        <v>0</v>
      </c>
      <c r="H23" s="161">
        <v>0</v>
      </c>
      <c r="I23" s="157">
        <f>H23-D23</f>
        <v>0</v>
      </c>
      <c r="J23" s="162" t="str">
        <f>IF(D23=0,"********",I23/D23)</f>
        <v>********</v>
      </c>
    </row>
    <row r="24" spans="1:10" ht="15">
      <c r="A24" s="163" t="s">
        <v>26</v>
      </c>
      <c r="B24" s="164"/>
      <c r="C24" s="165">
        <f aca="true" t="shared" si="4" ref="C24:I24">SUBTOTAL(9,C$22:C$23)</f>
        <v>0</v>
      </c>
      <c r="D24" s="165">
        <f t="shared" si="4"/>
        <v>0</v>
      </c>
      <c r="E24" s="165">
        <f t="shared" si="4"/>
        <v>30928.11</v>
      </c>
      <c r="F24" s="165">
        <f t="shared" si="4"/>
        <v>0</v>
      </c>
      <c r="G24" s="165">
        <f t="shared" si="4"/>
        <v>0</v>
      </c>
      <c r="H24" s="165">
        <f t="shared" si="4"/>
        <v>0</v>
      </c>
      <c r="I24" s="165">
        <f t="shared" si="4"/>
        <v>0</v>
      </c>
      <c r="J24" s="166" t="str">
        <f>IF(D24=0,"********",I24/D24)</f>
        <v>********</v>
      </c>
    </row>
    <row r="25" spans="1:10" ht="15">
      <c r="A25" s="159"/>
      <c r="B25" s="142"/>
      <c r="C25" s="167"/>
      <c r="D25" s="157"/>
      <c r="E25" s="157"/>
      <c r="F25" s="157"/>
      <c r="G25" s="157"/>
      <c r="H25" s="157"/>
      <c r="I25" s="157"/>
      <c r="J25" s="162"/>
    </row>
    <row r="26" spans="1:10" ht="15">
      <c r="A26" s="159" t="s">
        <v>310</v>
      </c>
      <c r="B26" s="142" t="s">
        <v>311</v>
      </c>
      <c r="C26" s="160">
        <v>12832.96</v>
      </c>
      <c r="D26" s="161">
        <v>15830</v>
      </c>
      <c r="E26" s="161">
        <v>0</v>
      </c>
      <c r="F26" s="161">
        <v>16000</v>
      </c>
      <c r="G26" s="161">
        <v>16000</v>
      </c>
      <c r="H26" s="161">
        <v>16000</v>
      </c>
      <c r="I26" s="168">
        <f>H26-D26</f>
        <v>170</v>
      </c>
      <c r="J26" s="169">
        <f>IF(D26=0,"********",I26/D26)</f>
        <v>0.010739102969046115</v>
      </c>
    </row>
    <row r="27" spans="1:10" ht="15">
      <c r="A27" s="159" t="s">
        <v>484</v>
      </c>
      <c r="B27" s="142" t="s">
        <v>482</v>
      </c>
      <c r="C27" s="160">
        <v>6722.67</v>
      </c>
      <c r="D27" s="161">
        <v>10000</v>
      </c>
      <c r="E27" s="161"/>
      <c r="F27" s="161">
        <v>10000</v>
      </c>
      <c r="G27" s="161">
        <v>10000</v>
      </c>
      <c r="H27" s="161">
        <v>10000</v>
      </c>
      <c r="I27" s="168">
        <f>H27-D27</f>
        <v>0</v>
      </c>
      <c r="J27" s="169">
        <f>IF(D27=0,"********",I27/D27)</f>
        <v>0</v>
      </c>
    </row>
    <row r="28" spans="1:10" ht="15">
      <c r="A28" s="159" t="s">
        <v>483</v>
      </c>
      <c r="B28" s="142" t="s">
        <v>312</v>
      </c>
      <c r="C28" s="160">
        <v>4578.61</v>
      </c>
      <c r="D28" s="161">
        <v>6000</v>
      </c>
      <c r="E28" s="161"/>
      <c r="F28" s="161">
        <v>6000</v>
      </c>
      <c r="G28" s="161">
        <v>6000</v>
      </c>
      <c r="H28" s="161">
        <v>6000</v>
      </c>
      <c r="I28" s="168">
        <f>H28-D28</f>
        <v>0</v>
      </c>
      <c r="J28" s="169">
        <f>IF(D28=0,"********",I28/D28)</f>
        <v>0</v>
      </c>
    </row>
    <row r="29" spans="1:10" ht="15">
      <c r="A29" s="159" t="s">
        <v>485</v>
      </c>
      <c r="B29" s="142" t="s">
        <v>479</v>
      </c>
      <c r="C29" s="160">
        <v>0</v>
      </c>
      <c r="D29" s="161">
        <v>4000</v>
      </c>
      <c r="E29" s="161">
        <v>3777.8</v>
      </c>
      <c r="F29" s="161">
        <v>4000</v>
      </c>
      <c r="G29" s="161">
        <v>4000</v>
      </c>
      <c r="H29" s="161">
        <v>4000</v>
      </c>
      <c r="I29" s="168">
        <f>H29-D29</f>
        <v>0</v>
      </c>
      <c r="J29" s="169">
        <f>IF(D29=0,"********",I29/D29)</f>
        <v>0</v>
      </c>
    </row>
    <row r="30" spans="1:10" ht="15">
      <c r="A30" s="163" t="s">
        <v>26</v>
      </c>
      <c r="B30" s="164"/>
      <c r="C30" s="165">
        <f aca="true" t="shared" si="5" ref="C30:I30">SUBTOTAL(9,C$26:C$29)</f>
        <v>24134.239999999998</v>
      </c>
      <c r="D30" s="165">
        <f t="shared" si="5"/>
        <v>35830</v>
      </c>
      <c r="E30" s="165">
        <f t="shared" si="5"/>
        <v>3777.8</v>
      </c>
      <c r="F30" s="165">
        <f t="shared" si="5"/>
        <v>36000</v>
      </c>
      <c r="G30" s="165">
        <f t="shared" si="5"/>
        <v>36000</v>
      </c>
      <c r="H30" s="165">
        <f t="shared" si="5"/>
        <v>36000</v>
      </c>
      <c r="I30" s="165">
        <f t="shared" si="5"/>
        <v>170</v>
      </c>
      <c r="J30" s="166">
        <f>IF(D30=0,"********",I30/D30)</f>
        <v>0.004744627407200669</v>
      </c>
    </row>
    <row r="31" spans="1:10" ht="15">
      <c r="A31" s="159"/>
      <c r="B31" s="142"/>
      <c r="C31" s="167"/>
      <c r="D31" s="157"/>
      <c r="E31" s="157"/>
      <c r="F31" s="157"/>
      <c r="G31" s="157"/>
      <c r="H31" s="157"/>
      <c r="I31" s="157"/>
      <c r="J31" s="162"/>
    </row>
    <row r="32" spans="1:10" ht="15">
      <c r="A32" s="159" t="s">
        <v>313</v>
      </c>
      <c r="B32" s="142" t="s">
        <v>314</v>
      </c>
      <c r="C32" s="160">
        <v>43898.6</v>
      </c>
      <c r="D32" s="161">
        <v>45904.41</v>
      </c>
      <c r="E32" s="161">
        <v>15682.5</v>
      </c>
      <c r="F32" s="161">
        <v>40788</v>
      </c>
      <c r="G32" s="161">
        <v>40788</v>
      </c>
      <c r="H32" s="161">
        <v>40788</v>
      </c>
      <c r="I32" s="168">
        <f>H32-D32</f>
        <v>-5116.4100000000035</v>
      </c>
      <c r="J32" s="169">
        <f aca="true" t="shared" si="6" ref="J32:J37">IF(D32=0,"********",I32/D32)</f>
        <v>-0.111457918748983</v>
      </c>
    </row>
    <row r="33" spans="1:10" ht="15">
      <c r="A33" s="159" t="s">
        <v>315</v>
      </c>
      <c r="B33" s="142" t="s">
        <v>486</v>
      </c>
      <c r="C33" s="160">
        <v>28812.3</v>
      </c>
      <c r="D33" s="161">
        <v>33280</v>
      </c>
      <c r="E33" s="161"/>
      <c r="F33" s="161">
        <v>47000</v>
      </c>
      <c r="G33" s="161">
        <v>47000</v>
      </c>
      <c r="H33" s="161">
        <v>47000</v>
      </c>
      <c r="I33" s="168">
        <f>H33-D33</f>
        <v>13720</v>
      </c>
      <c r="J33" s="169">
        <f t="shared" si="6"/>
        <v>0.41225961538461536</v>
      </c>
    </row>
    <row r="34" spans="1:10" ht="15">
      <c r="A34" s="159" t="s">
        <v>316</v>
      </c>
      <c r="B34" s="142" t="s">
        <v>317</v>
      </c>
      <c r="C34" s="160">
        <v>22853.16</v>
      </c>
      <c r="D34" s="161">
        <v>33842</v>
      </c>
      <c r="E34" s="161">
        <v>8510.26</v>
      </c>
      <c r="F34" s="161">
        <v>34508</v>
      </c>
      <c r="G34" s="161">
        <v>34508</v>
      </c>
      <c r="H34" s="161">
        <v>34508</v>
      </c>
      <c r="I34" s="168">
        <f>H34-D34</f>
        <v>666</v>
      </c>
      <c r="J34" s="169">
        <f t="shared" si="6"/>
        <v>0.01967968796170439</v>
      </c>
    </row>
    <row r="35" spans="1:10" ht="15">
      <c r="A35" s="159" t="s">
        <v>318</v>
      </c>
      <c r="B35" s="142" t="s">
        <v>319</v>
      </c>
      <c r="C35" s="160">
        <v>0</v>
      </c>
      <c r="D35" s="161">
        <v>2500</v>
      </c>
      <c r="E35" s="161"/>
      <c r="F35" s="161">
        <v>2000</v>
      </c>
      <c r="G35" s="161">
        <v>2000</v>
      </c>
      <c r="H35" s="161">
        <v>2000</v>
      </c>
      <c r="I35" s="168">
        <f>H35-D35</f>
        <v>-500</v>
      </c>
      <c r="J35" s="169">
        <f t="shared" si="6"/>
        <v>-0.2</v>
      </c>
    </row>
    <row r="36" spans="1:10" ht="15">
      <c r="A36" s="159" t="s">
        <v>320</v>
      </c>
      <c r="B36" s="142" t="s">
        <v>321</v>
      </c>
      <c r="C36" s="160">
        <v>7888.77</v>
      </c>
      <c r="D36" s="161">
        <v>9000</v>
      </c>
      <c r="E36" s="161">
        <v>3285.5</v>
      </c>
      <c r="F36" s="161">
        <v>9000</v>
      </c>
      <c r="G36" s="161">
        <v>9000</v>
      </c>
      <c r="H36" s="161">
        <v>9000</v>
      </c>
      <c r="I36" s="168">
        <f>H36-D36</f>
        <v>0</v>
      </c>
      <c r="J36" s="169">
        <f t="shared" si="6"/>
        <v>0</v>
      </c>
    </row>
    <row r="37" spans="1:10" ht="15">
      <c r="A37" s="163" t="s">
        <v>26</v>
      </c>
      <c r="B37" s="164"/>
      <c r="C37" s="165">
        <f aca="true" t="shared" si="7" ref="C37:I37">SUBTOTAL(9,C$32:C$36)</f>
        <v>103452.83</v>
      </c>
      <c r="D37" s="165">
        <f t="shared" si="7"/>
        <v>124526.41</v>
      </c>
      <c r="E37" s="165">
        <f t="shared" si="7"/>
        <v>27478.260000000002</v>
      </c>
      <c r="F37" s="165">
        <f t="shared" si="7"/>
        <v>133296</v>
      </c>
      <c r="G37" s="165">
        <f t="shared" si="7"/>
        <v>133296</v>
      </c>
      <c r="H37" s="165">
        <f t="shared" si="7"/>
        <v>133296</v>
      </c>
      <c r="I37" s="165">
        <f t="shared" si="7"/>
        <v>8769.589999999997</v>
      </c>
      <c r="J37" s="166">
        <f t="shared" si="6"/>
        <v>0.07042353505573634</v>
      </c>
    </row>
    <row r="38" spans="1:10" ht="15">
      <c r="A38" s="159"/>
      <c r="B38" s="142"/>
      <c r="C38" s="167"/>
      <c r="D38" s="157"/>
      <c r="E38" s="157"/>
      <c r="F38" s="157"/>
      <c r="G38" s="157"/>
      <c r="H38" s="157"/>
      <c r="I38" s="157"/>
      <c r="J38" s="162"/>
    </row>
    <row r="39" spans="1:10" ht="15">
      <c r="A39" s="159" t="s">
        <v>322</v>
      </c>
      <c r="B39" s="142" t="s">
        <v>323</v>
      </c>
      <c r="C39" s="160">
        <v>16540</v>
      </c>
      <c r="D39" s="161">
        <v>19025</v>
      </c>
      <c r="E39" s="161">
        <v>0</v>
      </c>
      <c r="F39" s="161">
        <v>20547</v>
      </c>
      <c r="G39" s="161">
        <v>20547</v>
      </c>
      <c r="H39" s="161">
        <v>20547</v>
      </c>
      <c r="I39" s="168">
        <f>H39-D39</f>
        <v>1522</v>
      </c>
      <c r="J39" s="169">
        <f aca="true" t="shared" si="8" ref="J39:J44">IF(D39=0,"********",I39/D39)</f>
        <v>0.08</v>
      </c>
    </row>
    <row r="40" spans="1:10" ht="15">
      <c r="A40" s="159" t="s">
        <v>58</v>
      </c>
      <c r="B40" s="142" t="s">
        <v>324</v>
      </c>
      <c r="C40" s="160">
        <v>8983.89</v>
      </c>
      <c r="D40" s="161">
        <v>11800</v>
      </c>
      <c r="E40" s="161">
        <v>3997.14</v>
      </c>
      <c r="F40" s="161">
        <v>12150</v>
      </c>
      <c r="G40" s="161">
        <v>12150</v>
      </c>
      <c r="H40" s="161">
        <v>12150</v>
      </c>
      <c r="I40" s="168">
        <f>H40-D40</f>
        <v>350</v>
      </c>
      <c r="J40" s="169">
        <f t="shared" si="8"/>
        <v>0.029661016949152543</v>
      </c>
    </row>
    <row r="41" spans="1:10" ht="15">
      <c r="A41" s="159" t="s">
        <v>60</v>
      </c>
      <c r="B41" s="142" t="s">
        <v>325</v>
      </c>
      <c r="C41" s="160">
        <v>1760</v>
      </c>
      <c r="D41" s="161">
        <v>2797</v>
      </c>
      <c r="E41" s="161">
        <v>0</v>
      </c>
      <c r="F41" s="161">
        <v>3500</v>
      </c>
      <c r="G41" s="161">
        <v>3500</v>
      </c>
      <c r="H41" s="161">
        <v>3500</v>
      </c>
      <c r="I41" s="168">
        <f>H41-D41</f>
        <v>703</v>
      </c>
      <c r="J41" s="169">
        <f t="shared" si="8"/>
        <v>0.25134072220235965</v>
      </c>
    </row>
    <row r="42" spans="1:10" ht="15">
      <c r="A42" s="159" t="s">
        <v>173</v>
      </c>
      <c r="B42" s="142" t="s">
        <v>326</v>
      </c>
      <c r="C42" s="160">
        <v>356.26</v>
      </c>
      <c r="D42" s="161">
        <v>600</v>
      </c>
      <c r="E42" s="161">
        <v>0</v>
      </c>
      <c r="F42" s="161">
        <v>600</v>
      </c>
      <c r="G42" s="161">
        <v>600</v>
      </c>
      <c r="H42" s="161">
        <v>600</v>
      </c>
      <c r="I42" s="168">
        <f>H42-D42</f>
        <v>0</v>
      </c>
      <c r="J42" s="169">
        <f t="shared" si="8"/>
        <v>0</v>
      </c>
    </row>
    <row r="43" spans="1:10" ht="15">
      <c r="A43" s="159" t="s">
        <v>327</v>
      </c>
      <c r="B43" s="142" t="s">
        <v>328</v>
      </c>
      <c r="C43" s="160">
        <v>20778.19</v>
      </c>
      <c r="D43" s="161">
        <v>22938.59</v>
      </c>
      <c r="E43" s="161">
        <v>18494</v>
      </c>
      <c r="F43" s="161">
        <v>29116</v>
      </c>
      <c r="G43" s="161">
        <v>29116</v>
      </c>
      <c r="H43" s="161">
        <v>29116</v>
      </c>
      <c r="I43" s="168">
        <f>H43-D43</f>
        <v>6177.41</v>
      </c>
      <c r="J43" s="169">
        <f t="shared" si="8"/>
        <v>0.26930208003194617</v>
      </c>
    </row>
    <row r="44" spans="1:10" ht="15">
      <c r="A44" s="163" t="s">
        <v>26</v>
      </c>
      <c r="B44" s="164"/>
      <c r="C44" s="165">
        <f aca="true" t="shared" si="9" ref="C44:I44">SUBTOTAL(9,C$39:C$43)</f>
        <v>48418.34</v>
      </c>
      <c r="D44" s="165">
        <f t="shared" si="9"/>
        <v>57160.59</v>
      </c>
      <c r="E44" s="165">
        <f t="shared" si="9"/>
        <v>22491.14</v>
      </c>
      <c r="F44" s="165">
        <f t="shared" si="9"/>
        <v>65913</v>
      </c>
      <c r="G44" s="165">
        <f t="shared" si="9"/>
        <v>65913</v>
      </c>
      <c r="H44" s="165">
        <f t="shared" si="9"/>
        <v>65913</v>
      </c>
      <c r="I44" s="165">
        <f t="shared" si="9"/>
        <v>8752.41</v>
      </c>
      <c r="J44" s="166">
        <f t="shared" si="8"/>
        <v>0.15311965814208706</v>
      </c>
    </row>
    <row r="45" spans="1:10" ht="15">
      <c r="A45" s="159"/>
      <c r="B45" s="142"/>
      <c r="C45" s="167"/>
      <c r="D45" s="157"/>
      <c r="E45" s="157"/>
      <c r="F45" s="157"/>
      <c r="G45" s="157"/>
      <c r="H45" s="157"/>
      <c r="I45" s="157"/>
      <c r="J45" s="162"/>
    </row>
    <row r="46" spans="1:10" ht="15.75" thickBot="1">
      <c r="A46" s="170"/>
      <c r="B46" s="142"/>
      <c r="C46" s="157"/>
      <c r="D46" s="157"/>
      <c r="E46" s="157"/>
      <c r="F46" s="157"/>
      <c r="G46" s="157"/>
      <c r="H46" s="157"/>
      <c r="I46" s="171"/>
      <c r="J46" s="162"/>
    </row>
    <row r="47" spans="1:10" ht="15.75" thickTop="1">
      <c r="A47" s="172"/>
      <c r="B47" s="173"/>
      <c r="C47" s="174"/>
      <c r="D47" s="174"/>
      <c r="E47" s="174"/>
      <c r="F47" s="174"/>
      <c r="G47" s="174"/>
      <c r="H47" s="174"/>
      <c r="I47" s="174"/>
      <c r="J47" s="175"/>
    </row>
    <row r="48" spans="1:10" ht="15">
      <c r="A48" s="170" t="s">
        <v>67</v>
      </c>
      <c r="B48" s="142"/>
      <c r="C48" s="157">
        <f aca="true" t="shared" si="10" ref="C48:I48">SUBTOTAL(9,C9:C44)</f>
        <v>200033.77000000002</v>
      </c>
      <c r="D48" s="157">
        <f>SUBTOTAL(9,D9:D44)</f>
        <v>240750</v>
      </c>
      <c r="E48" s="157">
        <f t="shared" si="10"/>
        <v>91496.49</v>
      </c>
      <c r="F48" s="157">
        <f t="shared" si="10"/>
        <v>252322</v>
      </c>
      <c r="G48" s="157">
        <f t="shared" si="10"/>
        <v>252322</v>
      </c>
      <c r="H48" s="157">
        <f t="shared" si="10"/>
        <v>252322</v>
      </c>
      <c r="I48" s="157">
        <f t="shared" si="10"/>
        <v>11571.999999999996</v>
      </c>
      <c r="J48" s="162">
        <f>IF(D48=0,"********",I48/D48)</f>
        <v>0.048066458982346814</v>
      </c>
    </row>
    <row r="49" spans="1:10" ht="15">
      <c r="A49" s="148"/>
      <c r="B49" s="142"/>
      <c r="C49" s="157"/>
      <c r="D49" s="157"/>
      <c r="E49" s="157"/>
      <c r="F49" s="157"/>
      <c r="G49" s="157"/>
      <c r="H49" s="157"/>
      <c r="I49" s="157"/>
      <c r="J49" s="158"/>
    </row>
    <row r="50" spans="1:10" ht="15">
      <c r="A50" s="148"/>
      <c r="B50" s="142"/>
      <c r="C50" s="157"/>
      <c r="D50" s="157"/>
      <c r="E50" s="157"/>
      <c r="F50" s="157"/>
      <c r="G50" s="157"/>
      <c r="H50" s="157"/>
      <c r="I50" s="157"/>
      <c r="J50" s="158"/>
    </row>
    <row r="51" spans="1:10" ht="15">
      <c r="A51" s="155" t="s">
        <v>68</v>
      </c>
      <c r="B51" s="142"/>
      <c r="C51" s="157"/>
      <c r="D51" s="157"/>
      <c r="E51" s="157"/>
      <c r="F51" s="157"/>
      <c r="G51" s="157"/>
      <c r="H51" s="157"/>
      <c r="I51" s="157"/>
      <c r="J51" s="158"/>
    </row>
    <row r="52" spans="1:10" ht="15">
      <c r="A52" s="159" t="s">
        <v>175</v>
      </c>
      <c r="B52" s="142" t="s">
        <v>329</v>
      </c>
      <c r="C52" s="161">
        <v>0</v>
      </c>
      <c r="D52" s="161">
        <v>0</v>
      </c>
      <c r="E52" s="161">
        <v>0</v>
      </c>
      <c r="F52" s="161">
        <v>0</v>
      </c>
      <c r="G52" s="161">
        <v>0</v>
      </c>
      <c r="H52" s="161">
        <v>0</v>
      </c>
      <c r="I52" s="157">
        <f aca="true" t="shared" si="11" ref="I52:I61">H52-D52</f>
        <v>0</v>
      </c>
      <c r="J52" s="162" t="str">
        <f aca="true" t="shared" si="12" ref="J52:J62">IF(D52=0,"********",I52/D52)</f>
        <v>********</v>
      </c>
    </row>
    <row r="53" spans="1:10" ht="15">
      <c r="A53" s="159" t="s">
        <v>330</v>
      </c>
      <c r="B53" s="142" t="s">
        <v>331</v>
      </c>
      <c r="C53" s="161">
        <v>696.34</v>
      </c>
      <c r="D53" s="161">
        <v>700</v>
      </c>
      <c r="E53" s="161">
        <v>7685</v>
      </c>
      <c r="F53" s="161">
        <v>400</v>
      </c>
      <c r="G53" s="161">
        <v>400</v>
      </c>
      <c r="H53" s="161">
        <v>400</v>
      </c>
      <c r="I53" s="168">
        <f t="shared" si="11"/>
        <v>-300</v>
      </c>
      <c r="J53" s="169">
        <f t="shared" si="12"/>
        <v>-0.42857142857142855</v>
      </c>
    </row>
    <row r="54" spans="1:10" ht="15">
      <c r="A54" s="159" t="s">
        <v>281</v>
      </c>
      <c r="B54" s="142" t="s">
        <v>332</v>
      </c>
      <c r="C54" s="161">
        <v>891.49</v>
      </c>
      <c r="D54" s="161">
        <v>0</v>
      </c>
      <c r="E54" s="161"/>
      <c r="F54" s="161">
        <v>0</v>
      </c>
      <c r="G54" s="161">
        <v>0</v>
      </c>
      <c r="H54" s="161">
        <v>0</v>
      </c>
      <c r="I54" s="157">
        <f t="shared" si="11"/>
        <v>0</v>
      </c>
      <c r="J54" s="162" t="str">
        <f t="shared" si="12"/>
        <v>********</v>
      </c>
    </row>
    <row r="55" spans="1:10" ht="15">
      <c r="A55" s="159" t="s">
        <v>177</v>
      </c>
      <c r="B55" s="142" t="s">
        <v>472</v>
      </c>
      <c r="C55" s="161">
        <v>0</v>
      </c>
      <c r="D55" s="161">
        <v>20000</v>
      </c>
      <c r="E55" s="161"/>
      <c r="F55" s="161">
        <v>20000</v>
      </c>
      <c r="G55" s="161">
        <v>20000</v>
      </c>
      <c r="H55" s="161">
        <v>20000</v>
      </c>
      <c r="I55" s="168">
        <f t="shared" si="11"/>
        <v>0</v>
      </c>
      <c r="J55" s="169">
        <f t="shared" si="12"/>
        <v>0</v>
      </c>
    </row>
    <row r="56" spans="1:10" ht="15">
      <c r="A56" s="159" t="s">
        <v>446</v>
      </c>
      <c r="B56" s="142" t="s">
        <v>447</v>
      </c>
      <c r="C56" s="161">
        <v>0</v>
      </c>
      <c r="D56" s="161">
        <v>0</v>
      </c>
      <c r="E56" s="161"/>
      <c r="F56" s="161">
        <v>0</v>
      </c>
      <c r="G56" s="161">
        <v>0</v>
      </c>
      <c r="H56" s="161">
        <v>0</v>
      </c>
      <c r="I56" s="157">
        <f t="shared" si="11"/>
        <v>0</v>
      </c>
      <c r="J56" s="162" t="str">
        <f t="shared" si="12"/>
        <v>********</v>
      </c>
    </row>
    <row r="57" spans="1:10" ht="15">
      <c r="A57" s="159" t="s">
        <v>333</v>
      </c>
      <c r="B57" s="142" t="s">
        <v>334</v>
      </c>
      <c r="C57" s="161">
        <v>0</v>
      </c>
      <c r="D57" s="161">
        <v>0</v>
      </c>
      <c r="E57" s="161"/>
      <c r="F57" s="161">
        <v>0</v>
      </c>
      <c r="G57" s="161">
        <v>0</v>
      </c>
      <c r="H57" s="161">
        <v>0</v>
      </c>
      <c r="I57" s="157">
        <f t="shared" si="11"/>
        <v>0</v>
      </c>
      <c r="J57" s="162" t="str">
        <f t="shared" si="12"/>
        <v>********</v>
      </c>
    </row>
    <row r="58" spans="1:10" ht="15">
      <c r="A58" s="159" t="s">
        <v>335</v>
      </c>
      <c r="B58" s="142" t="s">
        <v>336</v>
      </c>
      <c r="C58" s="161">
        <v>44992.79</v>
      </c>
      <c r="D58" s="161">
        <v>47100</v>
      </c>
      <c r="E58" s="161">
        <v>7685.3</v>
      </c>
      <c r="F58" s="161">
        <v>48000</v>
      </c>
      <c r="G58" s="161">
        <v>48000</v>
      </c>
      <c r="H58" s="161">
        <v>48000</v>
      </c>
      <c r="I58" s="168">
        <f t="shared" si="11"/>
        <v>900</v>
      </c>
      <c r="J58" s="169">
        <f t="shared" si="12"/>
        <v>0.01910828025477707</v>
      </c>
    </row>
    <row r="59" spans="1:10" ht="15">
      <c r="A59" s="159" t="s">
        <v>466</v>
      </c>
      <c r="B59" s="142" t="s">
        <v>467</v>
      </c>
      <c r="C59" s="161">
        <v>4860</v>
      </c>
      <c r="D59" s="161">
        <v>4000</v>
      </c>
      <c r="E59" s="161"/>
      <c r="F59" s="161">
        <v>3000</v>
      </c>
      <c r="G59" s="161">
        <v>3000</v>
      </c>
      <c r="H59" s="161">
        <v>3000</v>
      </c>
      <c r="I59" s="168">
        <f t="shared" si="11"/>
        <v>-1000</v>
      </c>
      <c r="J59" s="169">
        <f t="shared" si="12"/>
        <v>-0.25</v>
      </c>
    </row>
    <row r="60" spans="1:10" ht="15">
      <c r="A60" s="159" t="s">
        <v>283</v>
      </c>
      <c r="B60" s="142" t="s">
        <v>337</v>
      </c>
      <c r="C60" s="161">
        <v>0</v>
      </c>
      <c r="D60" s="161">
        <v>0</v>
      </c>
      <c r="E60" s="161">
        <v>0</v>
      </c>
      <c r="F60" s="161">
        <v>0</v>
      </c>
      <c r="G60" s="161">
        <v>0</v>
      </c>
      <c r="H60" s="161">
        <v>0</v>
      </c>
      <c r="I60" s="157">
        <f t="shared" si="11"/>
        <v>0</v>
      </c>
      <c r="J60" s="162" t="str">
        <f t="shared" si="12"/>
        <v>********</v>
      </c>
    </row>
    <row r="61" spans="1:10" ht="15">
      <c r="A61" s="159" t="s">
        <v>338</v>
      </c>
      <c r="B61" s="142" t="s">
        <v>339</v>
      </c>
      <c r="C61" s="161">
        <v>0</v>
      </c>
      <c r="D61" s="161">
        <v>0</v>
      </c>
      <c r="E61" s="161">
        <v>19000</v>
      </c>
      <c r="F61" s="161">
        <v>0</v>
      </c>
      <c r="G61" s="161">
        <v>0</v>
      </c>
      <c r="H61" s="161">
        <v>0</v>
      </c>
      <c r="I61" s="157">
        <f t="shared" si="11"/>
        <v>0</v>
      </c>
      <c r="J61" s="162" t="str">
        <f t="shared" si="12"/>
        <v>********</v>
      </c>
    </row>
    <row r="62" spans="1:10" ht="15">
      <c r="A62" s="163" t="s">
        <v>26</v>
      </c>
      <c r="B62" s="164"/>
      <c r="C62" s="192">
        <f aca="true" t="shared" si="13" ref="C62:I62">SUBTOTAL(9,C$53:C$61)</f>
        <v>51440.62</v>
      </c>
      <c r="D62" s="192">
        <f t="shared" si="13"/>
        <v>71800</v>
      </c>
      <c r="E62" s="192">
        <f t="shared" si="13"/>
        <v>34370.3</v>
      </c>
      <c r="F62" s="192">
        <f t="shared" si="13"/>
        <v>71400</v>
      </c>
      <c r="G62" s="192">
        <f t="shared" si="13"/>
        <v>71400</v>
      </c>
      <c r="H62" s="192">
        <f t="shared" si="13"/>
        <v>71400</v>
      </c>
      <c r="I62" s="192">
        <f t="shared" si="13"/>
        <v>-400</v>
      </c>
      <c r="J62" s="166">
        <f t="shared" si="12"/>
        <v>-0.005571030640668524</v>
      </c>
    </row>
    <row r="63" spans="1:10" ht="15">
      <c r="A63" s="159"/>
      <c r="B63" s="142"/>
      <c r="C63" s="157"/>
      <c r="D63" s="157"/>
      <c r="E63" s="157"/>
      <c r="F63" s="157"/>
      <c r="G63" s="157"/>
      <c r="H63" s="157"/>
      <c r="I63" s="157"/>
      <c r="J63" s="162"/>
    </row>
    <row r="64" spans="1:10" ht="15.75" thickBot="1">
      <c r="A64" s="170"/>
      <c r="B64" s="142"/>
      <c r="C64" s="157"/>
      <c r="D64" s="157"/>
      <c r="E64" s="157"/>
      <c r="F64" s="157"/>
      <c r="G64" s="157"/>
      <c r="H64" s="157"/>
      <c r="I64" s="157"/>
      <c r="J64" s="158"/>
    </row>
    <row r="65" spans="1:10" ht="15.75" thickTop="1">
      <c r="A65" s="172"/>
      <c r="B65" s="173"/>
      <c r="C65" s="174"/>
      <c r="D65" s="174"/>
      <c r="E65" s="174"/>
      <c r="F65" s="174"/>
      <c r="G65" s="174"/>
      <c r="H65" s="174"/>
      <c r="I65" s="174"/>
      <c r="J65" s="175"/>
    </row>
    <row r="66" spans="1:10" ht="15">
      <c r="A66" s="170" t="s">
        <v>84</v>
      </c>
      <c r="B66" s="142"/>
      <c r="C66" s="157">
        <f aca="true" t="shared" si="14" ref="C66:I66">SUBTOTAL(9,C52:C62)</f>
        <v>51440.62</v>
      </c>
      <c r="D66" s="157">
        <f>SUBTOTAL(9,D52:D62)</f>
        <v>71800</v>
      </c>
      <c r="E66" s="157">
        <f t="shared" si="14"/>
        <v>34370.3</v>
      </c>
      <c r="F66" s="157">
        <f t="shared" si="14"/>
        <v>71400</v>
      </c>
      <c r="G66" s="157">
        <f t="shared" si="14"/>
        <v>71400</v>
      </c>
      <c r="H66" s="157">
        <f t="shared" si="14"/>
        <v>71400</v>
      </c>
      <c r="I66" s="157">
        <f t="shared" si="14"/>
        <v>-400</v>
      </c>
      <c r="J66" s="162">
        <f>IF(D66=0,"********",I66/D66)</f>
        <v>-0.005571030640668524</v>
      </c>
    </row>
  </sheetData>
  <sheetProtection sheet="1" objects="1" scenarios="1"/>
  <printOptions horizontalCentered="1"/>
  <pageMargins left="0.75" right="0.75" top="1" bottom="1" header="0.5" footer="0.5"/>
  <pageSetup blackAndWhite="1" fitToHeight="0" fitToWidth="1" horizontalDpi="300" verticalDpi="300" orientation="portrait" scale="95" r:id="rId1"/>
  <headerFooter alignWithMargins="0">
    <oddHeader>&amp;CPage &amp;P of &amp;N</oddHeader>
    <oddFooter>&amp;L&amp;A Fund&amp;R&amp;D: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5">
    <pageSetUpPr fitToPage="1"/>
  </sheetPr>
  <dimension ref="A1:J85"/>
  <sheetViews>
    <sheetView showGridLines="0" zoomScalePageLayoutView="0" workbookViewId="0" topLeftCell="A62">
      <selection activeCell="A85" sqref="A85"/>
    </sheetView>
  </sheetViews>
  <sheetFormatPr defaultColWidth="13.83203125" defaultRowHeight="11.25"/>
  <cols>
    <col min="1" max="1" width="28" style="1" bestFit="1" customWidth="1"/>
    <col min="2" max="2" width="13.83203125" style="2" customWidth="1"/>
    <col min="3" max="3" width="12.16015625" style="2" bestFit="1" customWidth="1"/>
    <col min="4" max="4" width="12.83203125" style="2" customWidth="1"/>
    <col min="5" max="5" width="8.66015625" style="2" hidden="1" customWidth="1"/>
    <col min="6" max="6" width="12.83203125" style="2" customWidth="1"/>
    <col min="7" max="7" width="13.83203125" style="2" customWidth="1"/>
    <col min="8" max="9" width="12.83203125" style="2" customWidth="1"/>
    <col min="10" max="10" width="10.83203125" style="3" bestFit="1" customWidth="1"/>
    <col min="11" max="16384" width="13.83203125" style="1" customWidth="1"/>
  </cols>
  <sheetData>
    <row r="1" spans="1:10" ht="22.5">
      <c r="A1" s="134" t="str">
        <f>BdgtYear&amp;" BUDGET FOR THE "&amp;MType&amp;" OF "&amp;TName</f>
        <v>2014 BUDGET FOR THE TOWN OF CATSKILL</v>
      </c>
      <c r="B1" s="135"/>
      <c r="C1" s="136"/>
      <c r="D1" s="135"/>
      <c r="E1" s="136"/>
      <c r="F1" s="136"/>
      <c r="G1" s="136"/>
      <c r="H1" s="136"/>
      <c r="I1" s="135"/>
      <c r="J1" s="137"/>
    </row>
    <row r="2" spans="1:10" ht="20.25">
      <c r="A2" s="138" t="s">
        <v>340</v>
      </c>
      <c r="B2" s="135"/>
      <c r="C2" s="136"/>
      <c r="D2" s="135"/>
      <c r="E2" s="136"/>
      <c r="F2" s="136"/>
      <c r="G2" s="136"/>
      <c r="H2" s="136"/>
      <c r="I2" s="136"/>
      <c r="J2" s="139"/>
    </row>
    <row r="3" spans="1:10" ht="15">
      <c r="A3" s="140"/>
      <c r="B3" s="141"/>
      <c r="C3" s="142"/>
      <c r="D3" s="142"/>
      <c r="E3" s="142"/>
      <c r="F3" s="142"/>
      <c r="G3" s="142"/>
      <c r="H3" s="142"/>
      <c r="I3" s="143" t="s">
        <v>1</v>
      </c>
      <c r="J3" s="144">
        <v>3</v>
      </c>
    </row>
    <row r="4" spans="1:10" ht="15">
      <c r="A4" s="145"/>
      <c r="B4" s="141"/>
      <c r="C4" s="142"/>
      <c r="D4" s="146"/>
      <c r="E4" s="142"/>
      <c r="F4" s="142"/>
      <c r="G4" s="142"/>
      <c r="H4" s="142"/>
      <c r="I4" s="142"/>
      <c r="J4" s="147"/>
    </row>
    <row r="5" spans="1:10" ht="15">
      <c r="A5" s="148"/>
      <c r="B5" s="145"/>
      <c r="C5" s="142" t="s">
        <v>2</v>
      </c>
      <c r="D5" s="142" t="s">
        <v>3</v>
      </c>
      <c r="E5" s="142" t="s">
        <v>4</v>
      </c>
      <c r="F5" s="142" t="s">
        <v>5</v>
      </c>
      <c r="G5" s="142" t="s">
        <v>6</v>
      </c>
      <c r="H5" s="142" t="s">
        <v>7</v>
      </c>
      <c r="I5" s="142" t="s">
        <v>8</v>
      </c>
      <c r="J5" s="147" t="s">
        <v>9</v>
      </c>
    </row>
    <row r="6" spans="1:10" ht="15">
      <c r="A6" s="149"/>
      <c r="B6" s="150" t="s">
        <v>10</v>
      </c>
      <c r="C6" s="142" t="s">
        <v>4</v>
      </c>
      <c r="D6" s="142" t="s">
        <v>11</v>
      </c>
      <c r="E6" s="142" t="s">
        <v>12</v>
      </c>
      <c r="F6" s="142" t="s">
        <v>13</v>
      </c>
      <c r="G6" s="142" t="s">
        <v>13</v>
      </c>
      <c r="H6" s="142" t="s">
        <v>13</v>
      </c>
      <c r="I6" s="142" t="s">
        <v>14</v>
      </c>
      <c r="J6" s="147" t="s">
        <v>14</v>
      </c>
    </row>
    <row r="7" spans="1:10" ht="15.75" thickBot="1">
      <c r="A7" s="151" t="s">
        <v>15</v>
      </c>
      <c r="B7" s="152" t="s">
        <v>16</v>
      </c>
      <c r="C7" s="153">
        <f>BdgtYear-2</f>
        <v>2012</v>
      </c>
      <c r="D7" s="153">
        <f>BdgtYear-1</f>
        <v>2013</v>
      </c>
      <c r="E7" s="153">
        <f>BdgtYear-1</f>
        <v>2013</v>
      </c>
      <c r="F7" s="153">
        <f>BdgtYear</f>
        <v>2014</v>
      </c>
      <c r="G7" s="153">
        <f>BdgtYear</f>
        <v>2014</v>
      </c>
      <c r="H7" s="153">
        <f>BdgtYear</f>
        <v>2014</v>
      </c>
      <c r="I7" s="153">
        <f>BdgtYear-1</f>
        <v>2013</v>
      </c>
      <c r="J7" s="154">
        <f>BdgtYear-1</f>
        <v>2013</v>
      </c>
    </row>
    <row r="8" spans="1:10" ht="15">
      <c r="A8" s="155" t="s">
        <v>17</v>
      </c>
      <c r="B8" s="142"/>
      <c r="C8" s="156"/>
      <c r="D8" s="157"/>
      <c r="E8" s="157"/>
      <c r="F8" s="157"/>
      <c r="G8" s="157"/>
      <c r="H8" s="157"/>
      <c r="I8" s="157"/>
      <c r="J8" s="158"/>
    </row>
    <row r="9" spans="1:10" ht="15">
      <c r="A9" s="159" t="s">
        <v>341</v>
      </c>
      <c r="B9" s="142" t="s">
        <v>342</v>
      </c>
      <c r="C9" s="160">
        <v>1331</v>
      </c>
      <c r="D9" s="161">
        <v>39530</v>
      </c>
      <c r="E9" s="161">
        <v>0</v>
      </c>
      <c r="F9" s="161">
        <v>25362</v>
      </c>
      <c r="G9" s="161">
        <v>25362</v>
      </c>
      <c r="H9" s="161">
        <v>25362</v>
      </c>
      <c r="I9" s="168">
        <f>H9-D9</f>
        <v>-14168</v>
      </c>
      <c r="J9" s="169">
        <f>IF(D9=0,"********",I9/D9)</f>
        <v>-0.35841133316468504</v>
      </c>
    </row>
    <row r="10" spans="1:10" ht="15">
      <c r="A10" s="163" t="s">
        <v>26</v>
      </c>
      <c r="B10" s="164"/>
      <c r="C10" s="165">
        <f aca="true" t="shared" si="0" ref="C10:I10">SUBTOTAL(9,C$9:C$9)</f>
        <v>1331</v>
      </c>
      <c r="D10" s="165">
        <f t="shared" si="0"/>
        <v>39530</v>
      </c>
      <c r="E10" s="165">
        <f t="shared" si="0"/>
        <v>0</v>
      </c>
      <c r="F10" s="165">
        <f t="shared" si="0"/>
        <v>25362</v>
      </c>
      <c r="G10" s="165">
        <f t="shared" si="0"/>
        <v>25362</v>
      </c>
      <c r="H10" s="165">
        <f t="shared" si="0"/>
        <v>25362</v>
      </c>
      <c r="I10" s="165">
        <f t="shared" si="0"/>
        <v>-14168</v>
      </c>
      <c r="J10" s="166">
        <f>IF(D10=0,"********",I10/D10)</f>
        <v>-0.35841133316468504</v>
      </c>
    </row>
    <row r="11" spans="1:10" ht="15">
      <c r="A11" s="159"/>
      <c r="B11" s="142"/>
      <c r="C11" s="167"/>
      <c r="D11" s="157"/>
      <c r="E11" s="157"/>
      <c r="F11" s="157"/>
      <c r="G11" s="157"/>
      <c r="H11" s="157"/>
      <c r="I11" s="157"/>
      <c r="J11" s="162"/>
    </row>
    <row r="12" spans="1:10" ht="15">
      <c r="A12" s="159" t="s">
        <v>343</v>
      </c>
      <c r="B12" s="142" t="s">
        <v>344</v>
      </c>
      <c r="C12" s="160">
        <v>125203.05</v>
      </c>
      <c r="D12" s="161">
        <v>28255</v>
      </c>
      <c r="E12" s="161"/>
      <c r="F12" s="161">
        <v>28255</v>
      </c>
      <c r="G12" s="161">
        <v>28255</v>
      </c>
      <c r="H12" s="161">
        <v>28255</v>
      </c>
      <c r="I12" s="168">
        <f aca="true" t="shared" si="1" ref="I12:I21">H12-D12</f>
        <v>0</v>
      </c>
      <c r="J12" s="169">
        <f aca="true" t="shared" si="2" ref="J12:J22">IF(D12=0,"********",I12/D12)</f>
        <v>0</v>
      </c>
    </row>
    <row r="13" spans="1:10" ht="15">
      <c r="A13" s="159" t="s">
        <v>343</v>
      </c>
      <c r="B13" s="142" t="s">
        <v>518</v>
      </c>
      <c r="C13" s="160">
        <v>0</v>
      </c>
      <c r="D13" s="161">
        <v>28255</v>
      </c>
      <c r="E13" s="161"/>
      <c r="F13" s="161">
        <v>28255</v>
      </c>
      <c r="G13" s="161">
        <v>28255</v>
      </c>
      <c r="H13" s="161">
        <v>28255</v>
      </c>
      <c r="I13" s="168">
        <f t="shared" si="1"/>
        <v>0</v>
      </c>
      <c r="J13" s="169">
        <f t="shared" si="2"/>
        <v>0</v>
      </c>
    </row>
    <row r="14" spans="1:10" ht="15">
      <c r="A14" s="159" t="s">
        <v>343</v>
      </c>
      <c r="B14" s="142" t="s">
        <v>519</v>
      </c>
      <c r="C14" s="160">
        <v>0</v>
      </c>
      <c r="D14" s="161">
        <v>28255</v>
      </c>
      <c r="E14" s="161"/>
      <c r="F14" s="161">
        <v>28255</v>
      </c>
      <c r="G14" s="161">
        <v>28255</v>
      </c>
      <c r="H14" s="161">
        <v>28255</v>
      </c>
      <c r="I14" s="168">
        <f t="shared" si="1"/>
        <v>0</v>
      </c>
      <c r="J14" s="169">
        <f t="shared" si="2"/>
        <v>0</v>
      </c>
    </row>
    <row r="15" spans="1:10" ht="15">
      <c r="A15" s="159" t="s">
        <v>343</v>
      </c>
      <c r="B15" s="142" t="s">
        <v>520</v>
      </c>
      <c r="C15" s="160">
        <v>0</v>
      </c>
      <c r="D15" s="161">
        <v>28255</v>
      </c>
      <c r="E15" s="161"/>
      <c r="F15" s="161">
        <v>28255</v>
      </c>
      <c r="G15" s="161">
        <v>28255</v>
      </c>
      <c r="H15" s="161">
        <v>28255</v>
      </c>
      <c r="I15" s="168">
        <f t="shared" si="1"/>
        <v>0</v>
      </c>
      <c r="J15" s="169">
        <f t="shared" si="2"/>
        <v>0</v>
      </c>
    </row>
    <row r="16" spans="1:10" ht="15">
      <c r="A16" s="159" t="s">
        <v>343</v>
      </c>
      <c r="B16" s="142" t="s">
        <v>521</v>
      </c>
      <c r="C16" s="160">
        <v>0</v>
      </c>
      <c r="D16" s="161">
        <v>28255</v>
      </c>
      <c r="E16" s="161"/>
      <c r="F16" s="161">
        <v>28255</v>
      </c>
      <c r="G16" s="161">
        <v>28255</v>
      </c>
      <c r="H16" s="161">
        <v>28255</v>
      </c>
      <c r="I16" s="168">
        <f t="shared" si="1"/>
        <v>0</v>
      </c>
      <c r="J16" s="169">
        <f t="shared" si="2"/>
        <v>0</v>
      </c>
    </row>
    <row r="17" spans="1:10" ht="15">
      <c r="A17" s="159" t="s">
        <v>343</v>
      </c>
      <c r="B17" s="142" t="s">
        <v>522</v>
      </c>
      <c r="C17" s="160">
        <v>0</v>
      </c>
      <c r="D17" s="161">
        <v>28255</v>
      </c>
      <c r="E17" s="161"/>
      <c r="F17" s="161">
        <v>28255</v>
      </c>
      <c r="G17" s="161">
        <v>28255</v>
      </c>
      <c r="H17" s="161">
        <v>28255</v>
      </c>
      <c r="I17" s="168">
        <f t="shared" si="1"/>
        <v>0</v>
      </c>
      <c r="J17" s="169">
        <f t="shared" si="2"/>
        <v>0</v>
      </c>
    </row>
    <row r="18" spans="1:10" ht="15">
      <c r="A18" s="159" t="s">
        <v>543</v>
      </c>
      <c r="B18" s="142" t="s">
        <v>528</v>
      </c>
      <c r="C18" s="160">
        <v>0</v>
      </c>
      <c r="D18" s="161">
        <v>0</v>
      </c>
      <c r="E18" s="161"/>
      <c r="F18" s="161">
        <v>10100</v>
      </c>
      <c r="G18" s="161">
        <v>10100</v>
      </c>
      <c r="H18" s="161">
        <v>10100</v>
      </c>
      <c r="I18" s="157">
        <f t="shared" si="1"/>
        <v>10100</v>
      </c>
      <c r="J18" s="162" t="str">
        <f t="shared" si="2"/>
        <v>********</v>
      </c>
    </row>
    <row r="19" spans="1:10" ht="15">
      <c r="A19" s="159" t="s">
        <v>345</v>
      </c>
      <c r="B19" s="142" t="s">
        <v>346</v>
      </c>
      <c r="C19" s="160">
        <v>43453.58</v>
      </c>
      <c r="D19" s="161">
        <v>24401</v>
      </c>
      <c r="E19" s="161"/>
      <c r="F19" s="161">
        <v>24401</v>
      </c>
      <c r="G19" s="161">
        <v>24401</v>
      </c>
      <c r="H19" s="161">
        <v>24401</v>
      </c>
      <c r="I19" s="168">
        <f t="shared" si="1"/>
        <v>0</v>
      </c>
      <c r="J19" s="169">
        <f t="shared" si="2"/>
        <v>0</v>
      </c>
    </row>
    <row r="20" spans="1:10" ht="15">
      <c r="A20" s="159" t="s">
        <v>345</v>
      </c>
      <c r="B20" s="142" t="s">
        <v>517</v>
      </c>
      <c r="C20" s="160">
        <v>0</v>
      </c>
      <c r="D20" s="161">
        <v>24401</v>
      </c>
      <c r="E20" s="161"/>
      <c r="F20" s="161">
        <v>24401</v>
      </c>
      <c r="G20" s="161">
        <v>24401</v>
      </c>
      <c r="H20" s="161">
        <v>24401</v>
      </c>
      <c r="I20" s="168">
        <f t="shared" si="1"/>
        <v>0</v>
      </c>
      <c r="J20" s="169">
        <f t="shared" si="2"/>
        <v>0</v>
      </c>
    </row>
    <row r="21" spans="1:10" ht="15">
      <c r="A21" s="159" t="s">
        <v>347</v>
      </c>
      <c r="B21" s="142" t="s">
        <v>348</v>
      </c>
      <c r="C21" s="160">
        <v>133452.2</v>
      </c>
      <c r="D21" s="161">
        <v>200000</v>
      </c>
      <c r="E21" s="161">
        <v>46911.87</v>
      </c>
      <c r="F21" s="161">
        <v>200000</v>
      </c>
      <c r="G21" s="161">
        <v>200000</v>
      </c>
      <c r="H21" s="161">
        <v>200000</v>
      </c>
      <c r="I21" s="168">
        <f t="shared" si="1"/>
        <v>0</v>
      </c>
      <c r="J21" s="169">
        <f t="shared" si="2"/>
        <v>0</v>
      </c>
    </row>
    <row r="22" spans="1:10" ht="15">
      <c r="A22" s="163" t="s">
        <v>26</v>
      </c>
      <c r="B22" s="164"/>
      <c r="C22" s="165">
        <f>SUBTOTAL(9,C$21:C$21)</f>
        <v>133452.2</v>
      </c>
      <c r="D22" s="165">
        <f>SUBTOTAL(9,D$12:D$21)</f>
        <v>418332</v>
      </c>
      <c r="E22" s="165">
        <f>SUBTOTAL(9,E$21:E$21)</f>
        <v>46911.87</v>
      </c>
      <c r="F22" s="165">
        <f>SUBTOTAL(9,F$12:F$21)</f>
        <v>428432</v>
      </c>
      <c r="G22" s="165">
        <f>SUBTOTAL(9,G$12:G$21)</f>
        <v>428432</v>
      </c>
      <c r="H22" s="165">
        <f>SUBTOTAL(9,H$12:H$21)</f>
        <v>428432</v>
      </c>
      <c r="I22" s="165">
        <f>SUBTOTAL(9,I$12:I$21)</f>
        <v>10100</v>
      </c>
      <c r="J22" s="166">
        <f t="shared" si="2"/>
        <v>0.024143503246225485</v>
      </c>
    </row>
    <row r="23" spans="1:10" ht="15">
      <c r="A23" s="159"/>
      <c r="B23" s="142"/>
      <c r="C23" s="167"/>
      <c r="D23" s="157"/>
      <c r="E23" s="157"/>
      <c r="F23" s="157"/>
      <c r="G23" s="157"/>
      <c r="H23" s="157"/>
      <c r="I23" s="157"/>
      <c r="J23" s="162"/>
    </row>
    <row r="24" spans="1:10" ht="15">
      <c r="A24" s="159" t="s">
        <v>180</v>
      </c>
      <c r="B24" s="142" t="s">
        <v>349</v>
      </c>
      <c r="C24" s="160">
        <v>147212.06</v>
      </c>
      <c r="D24" s="161">
        <v>125000</v>
      </c>
      <c r="E24" s="161">
        <v>71316.14</v>
      </c>
      <c r="F24" s="161">
        <v>125000</v>
      </c>
      <c r="G24" s="161">
        <v>125000</v>
      </c>
      <c r="H24" s="161">
        <v>125000</v>
      </c>
      <c r="I24" s="168">
        <f>H24-D24</f>
        <v>0</v>
      </c>
      <c r="J24" s="169">
        <f>IF(D24=0,"********",I24/D24)</f>
        <v>0</v>
      </c>
    </row>
    <row r="25" spans="1:10" ht="15">
      <c r="A25" s="163" t="s">
        <v>26</v>
      </c>
      <c r="B25" s="164"/>
      <c r="C25" s="165">
        <f aca="true" t="shared" si="3" ref="C25:I25">SUBTOTAL(9,C$24:C$24)</f>
        <v>147212.06</v>
      </c>
      <c r="D25" s="165">
        <f t="shared" si="3"/>
        <v>125000</v>
      </c>
      <c r="E25" s="165">
        <f t="shared" si="3"/>
        <v>71316.14</v>
      </c>
      <c r="F25" s="165">
        <f t="shared" si="3"/>
        <v>125000</v>
      </c>
      <c r="G25" s="165">
        <f t="shared" si="3"/>
        <v>125000</v>
      </c>
      <c r="H25" s="165">
        <f t="shared" si="3"/>
        <v>125000</v>
      </c>
      <c r="I25" s="165">
        <f t="shared" si="3"/>
        <v>0</v>
      </c>
      <c r="J25" s="166">
        <f>IF(D25=0,"********",I25/D25)</f>
        <v>0</v>
      </c>
    </row>
    <row r="26" spans="1:10" ht="15">
      <c r="A26" s="159"/>
      <c r="B26" s="142"/>
      <c r="C26" s="167"/>
      <c r="D26" s="157"/>
      <c r="E26" s="157"/>
      <c r="F26" s="157"/>
      <c r="G26" s="157"/>
      <c r="H26" s="157"/>
      <c r="I26" s="157"/>
      <c r="J26" s="162"/>
    </row>
    <row r="27" spans="1:10" ht="15">
      <c r="A27" s="159" t="s">
        <v>350</v>
      </c>
      <c r="B27" s="142" t="s">
        <v>351</v>
      </c>
      <c r="C27" s="160">
        <v>91162.68</v>
      </c>
      <c r="D27" s="161">
        <v>45973</v>
      </c>
      <c r="E27" s="161">
        <v>44027.18</v>
      </c>
      <c r="F27" s="161">
        <v>45973</v>
      </c>
      <c r="G27" s="161">
        <v>45973</v>
      </c>
      <c r="H27" s="161">
        <v>45973</v>
      </c>
      <c r="I27" s="168">
        <f>H27-D27</f>
        <v>0</v>
      </c>
      <c r="J27" s="169">
        <f>IF(D27=0,"********",I27/D27)</f>
        <v>0</v>
      </c>
    </row>
    <row r="28" spans="1:10" ht="15">
      <c r="A28" s="159" t="s">
        <v>350</v>
      </c>
      <c r="B28" s="142" t="s">
        <v>515</v>
      </c>
      <c r="C28" s="160">
        <v>0</v>
      </c>
      <c r="D28" s="161">
        <v>45973</v>
      </c>
      <c r="E28" s="161"/>
      <c r="F28" s="161">
        <v>45974</v>
      </c>
      <c r="G28" s="161">
        <v>45974</v>
      </c>
      <c r="H28" s="161">
        <v>45974</v>
      </c>
      <c r="I28" s="168">
        <f>H28-D28</f>
        <v>1</v>
      </c>
      <c r="J28" s="169">
        <f>IF(D28=0,"********",I28/D28)</f>
        <v>2.175189785308768E-05</v>
      </c>
    </row>
    <row r="29" spans="1:10" ht="15">
      <c r="A29" s="159" t="s">
        <v>352</v>
      </c>
      <c r="B29" s="142" t="s">
        <v>353</v>
      </c>
      <c r="C29" s="160">
        <v>47981.01</v>
      </c>
      <c r="D29" s="161">
        <v>40000</v>
      </c>
      <c r="E29" s="161">
        <v>23933.39</v>
      </c>
      <c r="F29" s="161">
        <v>40000</v>
      </c>
      <c r="G29" s="161">
        <v>40000</v>
      </c>
      <c r="H29" s="161">
        <v>40000</v>
      </c>
      <c r="I29" s="168">
        <f>H29-D29</f>
        <v>0</v>
      </c>
      <c r="J29" s="169">
        <f>IF(D29=0,"********",I29/D29)</f>
        <v>0</v>
      </c>
    </row>
    <row r="30" spans="1:10" ht="15">
      <c r="A30" s="163" t="s">
        <v>26</v>
      </c>
      <c r="B30" s="164"/>
      <c r="C30" s="165">
        <f aca="true" t="shared" si="4" ref="C30:I30">SUBTOTAL(9,C$27:C$29)</f>
        <v>139143.69</v>
      </c>
      <c r="D30" s="165">
        <f t="shared" si="4"/>
        <v>131946</v>
      </c>
      <c r="E30" s="165">
        <f t="shared" si="4"/>
        <v>67960.57</v>
      </c>
      <c r="F30" s="165">
        <f t="shared" si="4"/>
        <v>131947</v>
      </c>
      <c r="G30" s="165">
        <f t="shared" si="4"/>
        <v>131947</v>
      </c>
      <c r="H30" s="165">
        <f t="shared" si="4"/>
        <v>131947</v>
      </c>
      <c r="I30" s="165">
        <f t="shared" si="4"/>
        <v>1</v>
      </c>
      <c r="J30" s="166">
        <f>IF(D30=0,"********",I30/D30)</f>
        <v>7.578858017673897E-06</v>
      </c>
    </row>
    <row r="31" spans="1:10" ht="15">
      <c r="A31" s="159"/>
      <c r="B31" s="142"/>
      <c r="C31" s="167"/>
      <c r="D31" s="157"/>
      <c r="E31" s="157"/>
      <c r="F31" s="157"/>
      <c r="G31" s="157"/>
      <c r="H31" s="157"/>
      <c r="I31" s="157"/>
      <c r="J31" s="162"/>
    </row>
    <row r="32" spans="1:10" ht="15">
      <c r="A32" s="159" t="s">
        <v>354</v>
      </c>
      <c r="B32" s="142" t="s">
        <v>355</v>
      </c>
      <c r="C32" s="160">
        <v>2585.5</v>
      </c>
      <c r="D32" s="161">
        <v>13917</v>
      </c>
      <c r="E32" s="161">
        <v>0</v>
      </c>
      <c r="F32" s="161">
        <v>13917</v>
      </c>
      <c r="G32" s="161">
        <v>13917</v>
      </c>
      <c r="H32" s="161">
        <v>13917</v>
      </c>
      <c r="I32" s="168">
        <f>H32-D32</f>
        <v>0</v>
      </c>
      <c r="J32" s="169">
        <f>IF(D32=0,"********",I32/D32)</f>
        <v>0</v>
      </c>
    </row>
    <row r="33" spans="1:10" ht="15">
      <c r="A33" s="159" t="s">
        <v>90</v>
      </c>
      <c r="B33" s="142" t="s">
        <v>356</v>
      </c>
      <c r="C33" s="160">
        <v>5878.35</v>
      </c>
      <c r="D33" s="161">
        <v>9000</v>
      </c>
      <c r="E33" s="161">
        <v>2484.65</v>
      </c>
      <c r="F33" s="161">
        <v>9000</v>
      </c>
      <c r="G33" s="161">
        <v>9000</v>
      </c>
      <c r="H33" s="161">
        <v>9000</v>
      </c>
      <c r="I33" s="168">
        <f>H33-D33</f>
        <v>0</v>
      </c>
      <c r="J33" s="169">
        <f>IF(D33=0,"********",I33/D33)</f>
        <v>0</v>
      </c>
    </row>
    <row r="34" spans="1:10" ht="15">
      <c r="A34" s="163" t="s">
        <v>26</v>
      </c>
      <c r="B34" s="164"/>
      <c r="C34" s="165">
        <f aca="true" t="shared" si="5" ref="C34:I34">SUBTOTAL(9,C$32:C$33)</f>
        <v>8463.85</v>
      </c>
      <c r="D34" s="165">
        <f t="shared" si="5"/>
        <v>22917</v>
      </c>
      <c r="E34" s="165">
        <f t="shared" si="5"/>
        <v>2484.65</v>
      </c>
      <c r="F34" s="165">
        <f t="shared" si="5"/>
        <v>22917</v>
      </c>
      <c r="G34" s="165">
        <f t="shared" si="5"/>
        <v>22917</v>
      </c>
      <c r="H34" s="165">
        <f t="shared" si="5"/>
        <v>22917</v>
      </c>
      <c r="I34" s="165">
        <f t="shared" si="5"/>
        <v>0</v>
      </c>
      <c r="J34" s="166">
        <f>IF(D34=0,"********",I34/D34)</f>
        <v>0</v>
      </c>
    </row>
    <row r="35" spans="1:10" ht="15">
      <c r="A35" s="159"/>
      <c r="B35" s="142"/>
      <c r="C35" s="167"/>
      <c r="D35" s="157"/>
      <c r="E35" s="157"/>
      <c r="F35" s="157"/>
      <c r="G35" s="157"/>
      <c r="H35" s="157"/>
      <c r="I35" s="157"/>
      <c r="J35" s="162"/>
    </row>
    <row r="36" spans="1:10" ht="15">
      <c r="A36" s="159" t="s">
        <v>357</v>
      </c>
      <c r="B36" s="142" t="s">
        <v>358</v>
      </c>
      <c r="C36" s="160">
        <v>137461.49</v>
      </c>
      <c r="D36" s="161">
        <v>22063</v>
      </c>
      <c r="E36" s="161"/>
      <c r="F36" s="161">
        <v>22063</v>
      </c>
      <c r="G36" s="161">
        <v>22063</v>
      </c>
      <c r="H36" s="161">
        <v>22063</v>
      </c>
      <c r="I36" s="168">
        <f aca="true" t="shared" si="6" ref="I36:I45">H36-D36</f>
        <v>0</v>
      </c>
      <c r="J36" s="169">
        <f aca="true" t="shared" si="7" ref="J36:J46">IF(D36=0,"********",I36/D36)</f>
        <v>0</v>
      </c>
    </row>
    <row r="37" spans="1:10" ht="15">
      <c r="A37" s="159" t="s">
        <v>357</v>
      </c>
      <c r="B37" s="142" t="s">
        <v>523</v>
      </c>
      <c r="C37" s="160">
        <v>0</v>
      </c>
      <c r="D37" s="161">
        <v>22063</v>
      </c>
      <c r="E37" s="161"/>
      <c r="F37" s="161">
        <v>22063</v>
      </c>
      <c r="G37" s="161">
        <v>22063</v>
      </c>
      <c r="H37" s="161">
        <v>22063</v>
      </c>
      <c r="I37" s="168">
        <f t="shared" si="6"/>
        <v>0</v>
      </c>
      <c r="J37" s="169">
        <f t="shared" si="7"/>
        <v>0</v>
      </c>
    </row>
    <row r="38" spans="1:10" ht="15">
      <c r="A38" s="159" t="s">
        <v>357</v>
      </c>
      <c r="B38" s="142" t="s">
        <v>524</v>
      </c>
      <c r="C38" s="160">
        <v>0</v>
      </c>
      <c r="D38" s="161">
        <v>22063</v>
      </c>
      <c r="E38" s="161"/>
      <c r="F38" s="161">
        <v>22063</v>
      </c>
      <c r="G38" s="161">
        <v>22063</v>
      </c>
      <c r="H38" s="161">
        <v>22063</v>
      </c>
      <c r="I38" s="168">
        <f t="shared" si="6"/>
        <v>0</v>
      </c>
      <c r="J38" s="169">
        <f t="shared" si="7"/>
        <v>0</v>
      </c>
    </row>
    <row r="39" spans="1:10" ht="15">
      <c r="A39" s="159" t="s">
        <v>357</v>
      </c>
      <c r="B39" s="142" t="s">
        <v>525</v>
      </c>
      <c r="C39" s="160">
        <v>0</v>
      </c>
      <c r="D39" s="161">
        <v>22063</v>
      </c>
      <c r="E39" s="161"/>
      <c r="F39" s="161">
        <v>22063</v>
      </c>
      <c r="G39" s="161">
        <v>22063</v>
      </c>
      <c r="H39" s="161">
        <v>22063</v>
      </c>
      <c r="I39" s="168">
        <f t="shared" si="6"/>
        <v>0</v>
      </c>
      <c r="J39" s="169">
        <f t="shared" si="7"/>
        <v>0</v>
      </c>
    </row>
    <row r="40" spans="1:10" ht="15">
      <c r="A40" s="159" t="s">
        <v>357</v>
      </c>
      <c r="B40" s="142" t="s">
        <v>526</v>
      </c>
      <c r="C40" s="160">
        <v>0</v>
      </c>
      <c r="D40" s="161">
        <v>22063</v>
      </c>
      <c r="E40" s="161"/>
      <c r="F40" s="161">
        <v>22063</v>
      </c>
      <c r="G40" s="161">
        <v>22063</v>
      </c>
      <c r="H40" s="161">
        <v>22063</v>
      </c>
      <c r="I40" s="168">
        <f t="shared" si="6"/>
        <v>0</v>
      </c>
      <c r="J40" s="169">
        <f t="shared" si="7"/>
        <v>0</v>
      </c>
    </row>
    <row r="41" spans="1:10" ht="15">
      <c r="A41" s="159" t="s">
        <v>357</v>
      </c>
      <c r="B41" s="142" t="s">
        <v>527</v>
      </c>
      <c r="C41" s="160">
        <v>0</v>
      </c>
      <c r="D41" s="161">
        <v>22063</v>
      </c>
      <c r="E41" s="161"/>
      <c r="F41" s="161">
        <v>22063</v>
      </c>
      <c r="G41" s="161">
        <v>22063</v>
      </c>
      <c r="H41" s="161">
        <v>22063</v>
      </c>
      <c r="I41" s="168">
        <f t="shared" si="6"/>
        <v>0</v>
      </c>
      <c r="J41" s="169">
        <f t="shared" si="7"/>
        <v>0</v>
      </c>
    </row>
    <row r="42" spans="1:10" ht="15">
      <c r="A42" s="159" t="s">
        <v>542</v>
      </c>
      <c r="B42" s="142" t="s">
        <v>528</v>
      </c>
      <c r="C42" s="160">
        <v>0</v>
      </c>
      <c r="D42" s="161">
        <v>4000</v>
      </c>
      <c r="E42" s="161"/>
      <c r="F42" s="161">
        <v>10100</v>
      </c>
      <c r="G42" s="161">
        <v>10100</v>
      </c>
      <c r="H42" s="161">
        <v>10100</v>
      </c>
      <c r="I42" s="168">
        <f t="shared" si="6"/>
        <v>6100</v>
      </c>
      <c r="J42" s="169">
        <f t="shared" si="7"/>
        <v>1.525</v>
      </c>
    </row>
    <row r="43" spans="1:10" ht="15">
      <c r="A43" s="159" t="s">
        <v>359</v>
      </c>
      <c r="B43" s="142" t="s">
        <v>360</v>
      </c>
      <c r="C43" s="160">
        <v>0</v>
      </c>
      <c r="D43" s="161">
        <v>19765</v>
      </c>
      <c r="E43" s="161"/>
      <c r="F43" s="161">
        <v>19765</v>
      </c>
      <c r="G43" s="161">
        <v>19765</v>
      </c>
      <c r="H43" s="161">
        <v>19765</v>
      </c>
      <c r="I43" s="168">
        <f t="shared" si="6"/>
        <v>0</v>
      </c>
      <c r="J43" s="169">
        <f t="shared" si="7"/>
        <v>0</v>
      </c>
    </row>
    <row r="44" spans="1:10" ht="15">
      <c r="A44" s="159" t="s">
        <v>359</v>
      </c>
      <c r="B44" s="142" t="s">
        <v>516</v>
      </c>
      <c r="C44" s="160">
        <v>45013.07</v>
      </c>
      <c r="D44" s="161">
        <v>19765</v>
      </c>
      <c r="E44" s="161"/>
      <c r="F44" s="161">
        <v>19765</v>
      </c>
      <c r="G44" s="161">
        <v>19765</v>
      </c>
      <c r="H44" s="161">
        <v>19765</v>
      </c>
      <c r="I44" s="168">
        <f t="shared" si="6"/>
        <v>0</v>
      </c>
      <c r="J44" s="169">
        <f t="shared" si="7"/>
        <v>0</v>
      </c>
    </row>
    <row r="45" spans="1:10" ht="15">
      <c r="A45" s="159" t="s">
        <v>91</v>
      </c>
      <c r="B45" s="142" t="s">
        <v>361</v>
      </c>
      <c r="C45" s="160">
        <v>31439</v>
      </c>
      <c r="D45" s="161">
        <v>60000</v>
      </c>
      <c r="E45" s="161">
        <v>8033.22</v>
      </c>
      <c r="F45" s="161">
        <v>60000</v>
      </c>
      <c r="G45" s="161">
        <v>60000</v>
      </c>
      <c r="H45" s="161">
        <v>60000</v>
      </c>
      <c r="I45" s="168">
        <f t="shared" si="6"/>
        <v>0</v>
      </c>
      <c r="J45" s="169">
        <f t="shared" si="7"/>
        <v>0</v>
      </c>
    </row>
    <row r="46" spans="1:10" ht="15">
      <c r="A46" s="163" t="s">
        <v>26</v>
      </c>
      <c r="B46" s="164"/>
      <c r="C46" s="165">
        <f>SUBTOTAL(9,C$36:C$45)</f>
        <v>213913.56</v>
      </c>
      <c r="D46" s="165">
        <f>SUBTOTAL(9,D$36:D$45)</f>
        <v>235908</v>
      </c>
      <c r="E46" s="165">
        <f>SUBTOTAL(9,E$45)</f>
        <v>8033.22</v>
      </c>
      <c r="F46" s="165">
        <f>SUBTOTAL(9,F$36:F$45)</f>
        <v>242008</v>
      </c>
      <c r="G46" s="165">
        <f>SUBTOTAL(9,G$36:G$45)</f>
        <v>242008</v>
      </c>
      <c r="H46" s="165">
        <f>SUBTOTAL(9,H$36:H$45)</f>
        <v>242008</v>
      </c>
      <c r="I46" s="165">
        <f>SUBTOTAL(9,I$36:I$45)</f>
        <v>6100</v>
      </c>
      <c r="J46" s="166">
        <f t="shared" si="7"/>
        <v>0.025857537684181968</v>
      </c>
    </row>
    <row r="47" spans="1:10" ht="15">
      <c r="A47" s="159"/>
      <c r="B47" s="142"/>
      <c r="C47" s="167"/>
      <c r="D47" s="157"/>
      <c r="E47" s="157"/>
      <c r="F47" s="157"/>
      <c r="G47" s="157"/>
      <c r="H47" s="157"/>
      <c r="I47" s="157"/>
      <c r="J47" s="162"/>
    </row>
    <row r="48" spans="1:10" ht="15">
      <c r="A48" s="159" t="s">
        <v>322</v>
      </c>
      <c r="B48" s="142" t="s">
        <v>362</v>
      </c>
      <c r="C48" s="160">
        <v>83000</v>
      </c>
      <c r="D48" s="161">
        <v>95126</v>
      </c>
      <c r="E48" s="161">
        <v>0</v>
      </c>
      <c r="F48" s="161">
        <v>102737</v>
      </c>
      <c r="G48" s="161">
        <v>102737</v>
      </c>
      <c r="H48" s="161">
        <v>102737</v>
      </c>
      <c r="I48" s="168">
        <f aca="true" t="shared" si="8" ref="I48:I55">H48-D48</f>
        <v>7611</v>
      </c>
      <c r="J48" s="169">
        <f aca="true" t="shared" si="9" ref="J48:J56">IF(D48=0,"********",I48/D48)</f>
        <v>0.08000967138321805</v>
      </c>
    </row>
    <row r="49" spans="1:10" ht="15">
      <c r="A49" s="159" t="s">
        <v>58</v>
      </c>
      <c r="B49" s="142" t="s">
        <v>363</v>
      </c>
      <c r="C49" s="160">
        <v>32990.51</v>
      </c>
      <c r="D49" s="161">
        <v>42255</v>
      </c>
      <c r="E49" s="161">
        <v>19210.18</v>
      </c>
      <c r="F49" s="161">
        <v>43550</v>
      </c>
      <c r="G49" s="161">
        <v>43550</v>
      </c>
      <c r="H49" s="161">
        <v>43550</v>
      </c>
      <c r="I49" s="168">
        <f t="shared" si="8"/>
        <v>1295</v>
      </c>
      <c r="J49" s="169">
        <f t="shared" si="9"/>
        <v>0.030647260679209563</v>
      </c>
    </row>
    <row r="50" spans="1:10" ht="15">
      <c r="A50" s="159" t="s">
        <v>364</v>
      </c>
      <c r="B50" s="142" t="s">
        <v>365</v>
      </c>
      <c r="C50" s="160">
        <v>17300</v>
      </c>
      <c r="D50" s="161">
        <v>38569</v>
      </c>
      <c r="E50" s="161">
        <v>24396</v>
      </c>
      <c r="F50" s="161">
        <v>45000</v>
      </c>
      <c r="G50" s="161">
        <v>45000</v>
      </c>
      <c r="H50" s="161">
        <v>45000</v>
      </c>
      <c r="I50" s="168">
        <f t="shared" si="8"/>
        <v>6431</v>
      </c>
      <c r="J50" s="169">
        <f t="shared" si="9"/>
        <v>0.1667401280821385</v>
      </c>
    </row>
    <row r="51" spans="1:10" ht="15">
      <c r="A51" s="159" t="s">
        <v>366</v>
      </c>
      <c r="B51" s="142" t="s">
        <v>367</v>
      </c>
      <c r="C51" s="160">
        <v>0</v>
      </c>
      <c r="D51" s="161">
        <v>500</v>
      </c>
      <c r="E51" s="161">
        <v>0</v>
      </c>
      <c r="F51" s="161">
        <v>500</v>
      </c>
      <c r="G51" s="161">
        <v>500</v>
      </c>
      <c r="H51" s="161">
        <v>500</v>
      </c>
      <c r="I51" s="168">
        <f t="shared" si="8"/>
        <v>0</v>
      </c>
      <c r="J51" s="169">
        <f t="shared" si="9"/>
        <v>0</v>
      </c>
    </row>
    <row r="52" spans="1:10" ht="15">
      <c r="A52" s="159" t="s">
        <v>468</v>
      </c>
      <c r="B52" s="142" t="s">
        <v>469</v>
      </c>
      <c r="C52" s="160">
        <v>10000</v>
      </c>
      <c r="D52" s="161">
        <v>5000</v>
      </c>
      <c r="E52" s="161"/>
      <c r="F52" s="161">
        <v>0</v>
      </c>
      <c r="G52" s="161">
        <v>0</v>
      </c>
      <c r="H52" s="161">
        <v>0</v>
      </c>
      <c r="I52" s="168">
        <f t="shared" si="8"/>
        <v>-5000</v>
      </c>
      <c r="J52" s="169">
        <f t="shared" si="9"/>
        <v>-1</v>
      </c>
    </row>
    <row r="53" spans="1:10" ht="15">
      <c r="A53" s="159" t="s">
        <v>62</v>
      </c>
      <c r="B53" s="142" t="s">
        <v>368</v>
      </c>
      <c r="C53" s="160">
        <v>564</v>
      </c>
      <c r="D53" s="161">
        <v>500</v>
      </c>
      <c r="E53" s="161">
        <v>226.8</v>
      </c>
      <c r="F53" s="161">
        <v>500</v>
      </c>
      <c r="G53" s="161">
        <v>500</v>
      </c>
      <c r="H53" s="161">
        <v>500</v>
      </c>
      <c r="I53" s="168">
        <f t="shared" si="8"/>
        <v>0</v>
      </c>
      <c r="J53" s="169">
        <f t="shared" si="9"/>
        <v>0</v>
      </c>
    </row>
    <row r="54" spans="1:10" ht="15">
      <c r="A54" s="159" t="s">
        <v>462</v>
      </c>
      <c r="B54" s="142" t="s">
        <v>463</v>
      </c>
      <c r="C54" s="160">
        <v>9490.5</v>
      </c>
      <c r="D54" s="161">
        <v>9820</v>
      </c>
      <c r="E54" s="161"/>
      <c r="F54" s="161">
        <v>10115</v>
      </c>
      <c r="G54" s="161">
        <v>10115</v>
      </c>
      <c r="H54" s="161">
        <v>10115</v>
      </c>
      <c r="I54" s="168">
        <f t="shared" si="8"/>
        <v>295</v>
      </c>
      <c r="J54" s="169">
        <f t="shared" si="9"/>
        <v>0.03004073319755601</v>
      </c>
    </row>
    <row r="55" spans="1:10" ht="15">
      <c r="A55" s="159" t="s">
        <v>327</v>
      </c>
      <c r="B55" s="142" t="s">
        <v>369</v>
      </c>
      <c r="C55" s="160">
        <v>258909.6</v>
      </c>
      <c r="D55" s="161">
        <v>352915</v>
      </c>
      <c r="E55" s="161">
        <v>87507.37</v>
      </c>
      <c r="F55" s="161">
        <v>365000</v>
      </c>
      <c r="G55" s="161">
        <v>365000</v>
      </c>
      <c r="H55" s="161">
        <v>365000</v>
      </c>
      <c r="I55" s="168">
        <f t="shared" si="8"/>
        <v>12085</v>
      </c>
      <c r="J55" s="169">
        <f t="shared" si="9"/>
        <v>0.034243373050167884</v>
      </c>
    </row>
    <row r="56" spans="1:10" ht="15">
      <c r="A56" s="163" t="s">
        <v>26</v>
      </c>
      <c r="B56" s="164"/>
      <c r="C56" s="165">
        <f aca="true" t="shared" si="10" ref="C56:I56">SUBTOTAL(9,C$48:C$55)</f>
        <v>412254.61</v>
      </c>
      <c r="D56" s="165">
        <f t="shared" si="10"/>
        <v>544685</v>
      </c>
      <c r="E56" s="165">
        <f t="shared" si="10"/>
        <v>131340.35</v>
      </c>
      <c r="F56" s="165">
        <f t="shared" si="10"/>
        <v>567402</v>
      </c>
      <c r="G56" s="165">
        <f t="shared" si="10"/>
        <v>567402</v>
      </c>
      <c r="H56" s="165">
        <f t="shared" si="10"/>
        <v>567402</v>
      </c>
      <c r="I56" s="165">
        <f t="shared" si="10"/>
        <v>22717</v>
      </c>
      <c r="J56" s="166">
        <f t="shared" si="9"/>
        <v>0.04170667449994033</v>
      </c>
    </row>
    <row r="57" spans="1:10" ht="15">
      <c r="A57" s="159"/>
      <c r="B57" s="142"/>
      <c r="C57" s="167"/>
      <c r="D57" s="157"/>
      <c r="E57" s="157"/>
      <c r="F57" s="157"/>
      <c r="G57" s="157"/>
      <c r="H57" s="157"/>
      <c r="I57" s="157"/>
      <c r="J57" s="162"/>
    </row>
    <row r="58" spans="1:10" ht="15">
      <c r="A58" s="159" t="s">
        <v>66</v>
      </c>
      <c r="B58" s="142" t="s">
        <v>370</v>
      </c>
      <c r="C58" s="160">
        <v>10000</v>
      </c>
      <c r="D58" s="161">
        <v>10000</v>
      </c>
      <c r="E58" s="161">
        <v>20000</v>
      </c>
      <c r="F58" s="161">
        <v>10000</v>
      </c>
      <c r="G58" s="161">
        <v>10000</v>
      </c>
      <c r="H58" s="161">
        <v>10000</v>
      </c>
      <c r="I58" s="168">
        <f>H58-D58</f>
        <v>0</v>
      </c>
      <c r="J58" s="169">
        <f>IF(D58=0,"********",I58/D58)</f>
        <v>0</v>
      </c>
    </row>
    <row r="59" spans="1:10" ht="15">
      <c r="A59" s="163" t="s">
        <v>26</v>
      </c>
      <c r="B59" s="164"/>
      <c r="C59" s="165">
        <f aca="true" t="shared" si="11" ref="C59:I59">SUBTOTAL(9,C$58:C$58)</f>
        <v>10000</v>
      </c>
      <c r="D59" s="165">
        <f t="shared" si="11"/>
        <v>10000</v>
      </c>
      <c r="E59" s="165">
        <f t="shared" si="11"/>
        <v>20000</v>
      </c>
      <c r="F59" s="165">
        <f t="shared" si="11"/>
        <v>10000</v>
      </c>
      <c r="G59" s="165">
        <f t="shared" si="11"/>
        <v>10000</v>
      </c>
      <c r="H59" s="165">
        <f t="shared" si="11"/>
        <v>10000</v>
      </c>
      <c r="I59" s="165">
        <f t="shared" si="11"/>
        <v>0</v>
      </c>
      <c r="J59" s="166">
        <f>IF(D59=0,"********",I59/D59)</f>
        <v>0</v>
      </c>
    </row>
    <row r="60" spans="1:10" ht="15">
      <c r="A60" s="159"/>
      <c r="B60" s="142"/>
      <c r="C60" s="167"/>
      <c r="D60" s="157"/>
      <c r="E60" s="157"/>
      <c r="F60" s="157"/>
      <c r="G60" s="157"/>
      <c r="H60" s="157"/>
      <c r="I60" s="157"/>
      <c r="J60" s="162"/>
    </row>
    <row r="61" spans="1:10" ht="15">
      <c r="A61" s="159" t="s">
        <v>371</v>
      </c>
      <c r="B61" s="142" t="s">
        <v>372</v>
      </c>
      <c r="C61" s="160">
        <v>60809.56</v>
      </c>
      <c r="D61" s="161">
        <v>62618</v>
      </c>
      <c r="E61" s="161">
        <v>30000</v>
      </c>
      <c r="F61" s="161">
        <v>64481</v>
      </c>
      <c r="G61" s="161">
        <v>64481</v>
      </c>
      <c r="H61" s="161">
        <v>64481</v>
      </c>
      <c r="I61" s="168">
        <f>H61-D61</f>
        <v>1863</v>
      </c>
      <c r="J61" s="169">
        <f>IF(D61=0,"********",I61/D61)</f>
        <v>0.02975182854770194</v>
      </c>
    </row>
    <row r="62" spans="1:10" ht="15">
      <c r="A62" s="159" t="s">
        <v>373</v>
      </c>
      <c r="B62" s="142" t="s">
        <v>374</v>
      </c>
      <c r="C62" s="160">
        <v>9596.46</v>
      </c>
      <c r="D62" s="161">
        <v>7788</v>
      </c>
      <c r="E62" s="161">
        <v>4656</v>
      </c>
      <c r="F62" s="161">
        <v>5926</v>
      </c>
      <c r="G62" s="161">
        <v>5926</v>
      </c>
      <c r="H62" s="161">
        <v>5926</v>
      </c>
      <c r="I62" s="168">
        <f>H62-D62</f>
        <v>-1862</v>
      </c>
      <c r="J62" s="169">
        <f>IF(D62=0,"********",I62/D62)</f>
        <v>-0.23908577298407807</v>
      </c>
    </row>
    <row r="63" spans="1:10" ht="15">
      <c r="A63" s="163" t="s">
        <v>26</v>
      </c>
      <c r="B63" s="164"/>
      <c r="C63" s="165">
        <f aca="true" t="shared" si="12" ref="C63:I63">SUBTOTAL(9,C$61:C$62)</f>
        <v>70406.01999999999</v>
      </c>
      <c r="D63" s="165">
        <f t="shared" si="12"/>
        <v>70406</v>
      </c>
      <c r="E63" s="165">
        <f t="shared" si="12"/>
        <v>34656</v>
      </c>
      <c r="F63" s="165">
        <f t="shared" si="12"/>
        <v>70407</v>
      </c>
      <c r="G63" s="165">
        <f t="shared" si="12"/>
        <v>70407</v>
      </c>
      <c r="H63" s="165">
        <f t="shared" si="12"/>
        <v>70407</v>
      </c>
      <c r="I63" s="165">
        <f t="shared" si="12"/>
        <v>1</v>
      </c>
      <c r="J63" s="166">
        <f>IF(D63=0,"********",I63/D63)</f>
        <v>1.4203334943044626E-05</v>
      </c>
    </row>
    <row r="64" spans="1:10" ht="15">
      <c r="A64" s="159"/>
      <c r="B64" s="142"/>
      <c r="C64" s="167"/>
      <c r="D64" s="157"/>
      <c r="E64" s="157"/>
      <c r="F64" s="157"/>
      <c r="G64" s="157"/>
      <c r="H64" s="157"/>
      <c r="I64" s="157"/>
      <c r="J64" s="162"/>
    </row>
    <row r="65" spans="1:10" ht="15.75" thickBot="1">
      <c r="A65" s="170"/>
      <c r="B65" s="142"/>
      <c r="C65" s="157"/>
      <c r="D65" s="157"/>
      <c r="E65" s="157"/>
      <c r="F65" s="157"/>
      <c r="G65" s="157"/>
      <c r="H65" s="157"/>
      <c r="I65" s="171"/>
      <c r="J65" s="162"/>
    </row>
    <row r="66" spans="1:10" ht="15.75" thickTop="1">
      <c r="A66" s="172"/>
      <c r="B66" s="173"/>
      <c r="C66" s="174"/>
      <c r="D66" s="174"/>
      <c r="E66" s="174"/>
      <c r="F66" s="174"/>
      <c r="G66" s="174"/>
      <c r="H66" s="174"/>
      <c r="I66" s="174"/>
      <c r="J66" s="175"/>
    </row>
    <row r="67" spans="1:10" ht="15">
      <c r="A67" s="170" t="s">
        <v>67</v>
      </c>
      <c r="B67" s="142"/>
      <c r="C67" s="157">
        <f aca="true" t="shared" si="13" ref="C67:I67">SUBTOTAL(9,C9:C63)</f>
        <v>1304833.62</v>
      </c>
      <c r="D67" s="157">
        <f t="shared" si="13"/>
        <v>1598724</v>
      </c>
      <c r="E67" s="157">
        <f t="shared" si="13"/>
        <v>382702.8</v>
      </c>
      <c r="F67" s="157">
        <f t="shared" si="13"/>
        <v>1623475</v>
      </c>
      <c r="G67" s="157">
        <f t="shared" si="13"/>
        <v>1623475</v>
      </c>
      <c r="H67" s="157">
        <f t="shared" si="13"/>
        <v>1623475</v>
      </c>
      <c r="I67" s="157">
        <f t="shared" si="13"/>
        <v>24751</v>
      </c>
      <c r="J67" s="162">
        <f>IF(D67=0,"********",I67/D67)</f>
        <v>0.015481721673034245</v>
      </c>
    </row>
    <row r="68" spans="1:10" ht="15">
      <c r="A68" s="148"/>
      <c r="B68" s="142"/>
      <c r="C68" s="157"/>
      <c r="D68" s="157"/>
      <c r="E68" s="157"/>
      <c r="F68" s="157"/>
      <c r="G68" s="157"/>
      <c r="H68" s="157"/>
      <c r="I68" s="157"/>
      <c r="J68" s="158"/>
    </row>
    <row r="69" spans="1:10" ht="15">
      <c r="A69" s="148"/>
      <c r="B69" s="142"/>
      <c r="C69" s="157"/>
      <c r="D69" s="157"/>
      <c r="E69" s="157"/>
      <c r="F69" s="157"/>
      <c r="G69" s="157"/>
      <c r="H69" s="157"/>
      <c r="I69" s="157"/>
      <c r="J69" s="158"/>
    </row>
    <row r="70" spans="1:10" ht="15">
      <c r="A70" s="155" t="s">
        <v>68</v>
      </c>
      <c r="B70" s="142"/>
      <c r="C70" s="157"/>
      <c r="D70" s="157"/>
      <c r="E70" s="157"/>
      <c r="F70" s="157"/>
      <c r="G70" s="157"/>
      <c r="H70" s="157"/>
      <c r="I70" s="157"/>
      <c r="J70" s="158"/>
    </row>
    <row r="71" spans="1:10" ht="15">
      <c r="A71" s="159" t="s">
        <v>175</v>
      </c>
      <c r="B71" s="142" t="s">
        <v>375</v>
      </c>
      <c r="C71" s="161">
        <v>0</v>
      </c>
      <c r="D71" s="161">
        <v>0</v>
      </c>
      <c r="E71" s="161">
        <v>0</v>
      </c>
      <c r="F71" s="161">
        <v>0</v>
      </c>
      <c r="G71" s="161">
        <v>0</v>
      </c>
      <c r="H71" s="161">
        <v>0</v>
      </c>
      <c r="I71" s="157">
        <f aca="true" t="shared" si="14" ref="I71:I82">H71-D71</f>
        <v>0</v>
      </c>
      <c r="J71" s="162" t="str">
        <f aca="true" t="shared" si="15" ref="J71:J82">IF(D71=0,"********",I71/D71)</f>
        <v>********</v>
      </c>
    </row>
    <row r="72" spans="1:10" ht="15">
      <c r="A72" s="159" t="s">
        <v>376</v>
      </c>
      <c r="B72" s="142" t="s">
        <v>375</v>
      </c>
      <c r="C72" s="161">
        <v>0</v>
      </c>
      <c r="D72" s="161">
        <v>40000</v>
      </c>
      <c r="E72" s="161">
        <v>0</v>
      </c>
      <c r="F72" s="161">
        <v>40000</v>
      </c>
      <c r="G72" s="161">
        <v>40000</v>
      </c>
      <c r="H72" s="161">
        <v>40000</v>
      </c>
      <c r="I72" s="168">
        <f t="shared" si="14"/>
        <v>0</v>
      </c>
      <c r="J72" s="169">
        <f t="shared" si="15"/>
        <v>0</v>
      </c>
    </row>
    <row r="73" spans="1:10" ht="15">
      <c r="A73" s="159" t="s">
        <v>377</v>
      </c>
      <c r="B73" s="142" t="s">
        <v>378</v>
      </c>
      <c r="C73" s="161">
        <v>4298.56</v>
      </c>
      <c r="D73" s="161">
        <v>6700</v>
      </c>
      <c r="E73" s="161">
        <v>17454.55</v>
      </c>
      <c r="F73" s="161">
        <v>4500</v>
      </c>
      <c r="G73" s="161">
        <v>4500</v>
      </c>
      <c r="H73" s="161">
        <v>4500</v>
      </c>
      <c r="I73" s="168">
        <f t="shared" si="14"/>
        <v>-2200</v>
      </c>
      <c r="J73" s="169">
        <f t="shared" si="15"/>
        <v>-0.3283582089552239</v>
      </c>
    </row>
    <row r="74" spans="1:10" ht="15">
      <c r="A74" s="159" t="s">
        <v>281</v>
      </c>
      <c r="B74" s="142" t="s">
        <v>379</v>
      </c>
      <c r="C74" s="161">
        <v>0</v>
      </c>
      <c r="D74" s="161">
        <v>0</v>
      </c>
      <c r="E74" s="161"/>
      <c r="F74" s="161">
        <v>0</v>
      </c>
      <c r="G74" s="161">
        <v>0</v>
      </c>
      <c r="H74" s="161">
        <v>0</v>
      </c>
      <c r="I74" s="157">
        <f t="shared" si="14"/>
        <v>0</v>
      </c>
      <c r="J74" s="162" t="str">
        <f t="shared" si="15"/>
        <v>********</v>
      </c>
    </row>
    <row r="75" spans="1:10" ht="15">
      <c r="A75" s="159" t="s">
        <v>476</v>
      </c>
      <c r="B75" s="142" t="s">
        <v>478</v>
      </c>
      <c r="C75" s="161">
        <v>0</v>
      </c>
      <c r="D75" s="161"/>
      <c r="E75" s="161"/>
      <c r="F75" s="161">
        <v>0</v>
      </c>
      <c r="G75" s="161">
        <v>0</v>
      </c>
      <c r="H75" s="161"/>
      <c r="I75" s="157">
        <f t="shared" si="14"/>
        <v>0</v>
      </c>
      <c r="J75" s="162" t="str">
        <f t="shared" si="15"/>
        <v>********</v>
      </c>
    </row>
    <row r="76" spans="1:10" ht="15">
      <c r="A76" s="159" t="s">
        <v>380</v>
      </c>
      <c r="B76" s="142" t="s">
        <v>381</v>
      </c>
      <c r="C76" s="161">
        <v>0</v>
      </c>
      <c r="D76" s="161">
        <v>0</v>
      </c>
      <c r="E76" s="161"/>
      <c r="F76" s="161">
        <v>0</v>
      </c>
      <c r="G76" s="161">
        <v>0</v>
      </c>
      <c r="H76" s="161">
        <v>0</v>
      </c>
      <c r="I76" s="157">
        <f t="shared" si="14"/>
        <v>0</v>
      </c>
      <c r="J76" s="162" t="str">
        <f t="shared" si="15"/>
        <v>********</v>
      </c>
    </row>
    <row r="77" spans="1:10" ht="15">
      <c r="A77" s="159" t="s">
        <v>454</v>
      </c>
      <c r="B77" s="142" t="s">
        <v>455</v>
      </c>
      <c r="C77" s="161">
        <v>0</v>
      </c>
      <c r="D77" s="161">
        <v>0</v>
      </c>
      <c r="E77" s="161"/>
      <c r="F77" s="161">
        <v>0</v>
      </c>
      <c r="G77" s="161">
        <v>0</v>
      </c>
      <c r="H77" s="161">
        <v>0</v>
      </c>
      <c r="I77" s="157">
        <f t="shared" si="14"/>
        <v>0</v>
      </c>
      <c r="J77" s="162" t="str">
        <f t="shared" si="15"/>
        <v>********</v>
      </c>
    </row>
    <row r="78" spans="1:10" ht="15">
      <c r="A78" s="159" t="s">
        <v>382</v>
      </c>
      <c r="B78" s="142" t="s">
        <v>383</v>
      </c>
      <c r="C78" s="161">
        <v>0</v>
      </c>
      <c r="D78" s="161">
        <v>8500</v>
      </c>
      <c r="E78" s="161">
        <v>4692.69</v>
      </c>
      <c r="F78" s="161">
        <v>0</v>
      </c>
      <c r="G78" s="161">
        <v>0</v>
      </c>
      <c r="H78" s="161">
        <v>0</v>
      </c>
      <c r="I78" s="168">
        <f t="shared" si="14"/>
        <v>-8500</v>
      </c>
      <c r="J78" s="169">
        <f t="shared" si="15"/>
        <v>-1</v>
      </c>
    </row>
    <row r="79" spans="1:10" ht="15">
      <c r="A79" s="159" t="s">
        <v>384</v>
      </c>
      <c r="B79" s="142" t="s">
        <v>385</v>
      </c>
      <c r="C79" s="161">
        <v>0</v>
      </c>
      <c r="D79" s="161">
        <v>0</v>
      </c>
      <c r="E79" s="161">
        <v>0</v>
      </c>
      <c r="F79" s="161">
        <v>0</v>
      </c>
      <c r="G79" s="161">
        <v>0</v>
      </c>
      <c r="H79" s="161">
        <v>0</v>
      </c>
      <c r="I79" s="157">
        <f t="shared" si="14"/>
        <v>0</v>
      </c>
      <c r="J79" s="162" t="str">
        <f t="shared" si="15"/>
        <v>********</v>
      </c>
    </row>
    <row r="80" spans="1:10" ht="15">
      <c r="A80" s="159" t="s">
        <v>386</v>
      </c>
      <c r="B80" s="142" t="s">
        <v>387</v>
      </c>
      <c r="C80" s="161">
        <v>157775.19</v>
      </c>
      <c r="D80" s="161">
        <v>125000</v>
      </c>
      <c r="E80" s="161">
        <v>22338.08</v>
      </c>
      <c r="F80" s="161">
        <v>150000</v>
      </c>
      <c r="G80" s="161">
        <v>150000</v>
      </c>
      <c r="H80" s="161">
        <v>150000</v>
      </c>
      <c r="I80" s="168">
        <f t="shared" si="14"/>
        <v>25000</v>
      </c>
      <c r="J80" s="169">
        <f t="shared" si="15"/>
        <v>0.2</v>
      </c>
    </row>
    <row r="81" spans="1:10" ht="15">
      <c r="A81" s="159" t="s">
        <v>505</v>
      </c>
      <c r="B81" s="142" t="s">
        <v>388</v>
      </c>
      <c r="C81" s="161">
        <v>0</v>
      </c>
      <c r="D81" s="161">
        <v>0</v>
      </c>
      <c r="E81" s="161"/>
      <c r="F81" s="161">
        <v>0</v>
      </c>
      <c r="G81" s="161">
        <v>0</v>
      </c>
      <c r="H81" s="161">
        <v>0</v>
      </c>
      <c r="I81" s="157">
        <f t="shared" si="14"/>
        <v>0</v>
      </c>
      <c r="J81" s="162" t="str">
        <f t="shared" si="15"/>
        <v>********</v>
      </c>
    </row>
    <row r="82" spans="1:10" ht="15">
      <c r="A82" s="159" t="s">
        <v>389</v>
      </c>
      <c r="B82" s="142" t="s">
        <v>390</v>
      </c>
      <c r="C82" s="161">
        <v>0</v>
      </c>
      <c r="D82" s="161">
        <v>0</v>
      </c>
      <c r="E82" s="161">
        <v>11242.43</v>
      </c>
      <c r="F82" s="161">
        <v>0</v>
      </c>
      <c r="G82" s="161">
        <v>0</v>
      </c>
      <c r="H82" s="161">
        <v>0</v>
      </c>
      <c r="I82" s="157">
        <f t="shared" si="14"/>
        <v>0</v>
      </c>
      <c r="J82" s="162" t="str">
        <f t="shared" si="15"/>
        <v>********</v>
      </c>
    </row>
    <row r="83" spans="1:10" ht="15.75" thickBot="1">
      <c r="A83" s="170"/>
      <c r="B83" s="142"/>
      <c r="C83" s="157"/>
      <c r="D83" s="157"/>
      <c r="E83" s="157"/>
      <c r="F83" s="157"/>
      <c r="G83" s="157"/>
      <c r="H83" s="157"/>
      <c r="I83" s="157"/>
      <c r="J83" s="158"/>
    </row>
    <row r="84" spans="1:10" ht="15.75" thickTop="1">
      <c r="A84" s="172"/>
      <c r="B84" s="173"/>
      <c r="C84" s="174"/>
      <c r="D84" s="174"/>
      <c r="E84" s="174"/>
      <c r="F84" s="174"/>
      <c r="G84" s="174"/>
      <c r="H84" s="174"/>
      <c r="I84" s="174"/>
      <c r="J84" s="175"/>
    </row>
    <row r="85" spans="1:10" ht="15">
      <c r="A85" s="170" t="s">
        <v>84</v>
      </c>
      <c r="B85" s="142"/>
      <c r="C85" s="157">
        <f aca="true" t="shared" si="16" ref="C85:I85">SUBTOTAL(9,C71:C82)</f>
        <v>162073.75</v>
      </c>
      <c r="D85" s="157">
        <f t="shared" si="16"/>
        <v>180200</v>
      </c>
      <c r="E85" s="157">
        <f t="shared" si="16"/>
        <v>55727.75</v>
      </c>
      <c r="F85" s="157">
        <f t="shared" si="16"/>
        <v>194500</v>
      </c>
      <c r="G85" s="157">
        <f t="shared" si="16"/>
        <v>194500</v>
      </c>
      <c r="H85" s="157">
        <f t="shared" si="16"/>
        <v>194500</v>
      </c>
      <c r="I85" s="157">
        <f t="shared" si="16"/>
        <v>14300</v>
      </c>
      <c r="J85" s="162">
        <f>IF(D85=0,"********",I85/D85)</f>
        <v>0.07935627081021088</v>
      </c>
    </row>
  </sheetData>
  <sheetProtection sheet="1" objects="1" scenarios="1"/>
  <printOptions horizontalCentered="1"/>
  <pageMargins left="0.75" right="0.75" top="1" bottom="1" header="0.5" footer="0.5"/>
  <pageSetup blackAndWhite="1" fitToHeight="0" fitToWidth="1" horizontalDpi="300" verticalDpi="300" orientation="portrait" scale="94" r:id="rId1"/>
  <headerFooter alignWithMargins="0">
    <oddHeader>&amp;CPage &amp;P of &amp;N</oddHeader>
    <oddFooter>&amp;L&amp;A Fund&amp;R&amp;D: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2">
    <pageSetUpPr fitToPage="1"/>
  </sheetPr>
  <dimension ref="A1:J21"/>
  <sheetViews>
    <sheetView showGridLines="0" zoomScalePageLayoutView="0" workbookViewId="0" topLeftCell="A1">
      <selection activeCell="A21" sqref="A21"/>
    </sheetView>
  </sheetViews>
  <sheetFormatPr defaultColWidth="13.83203125" defaultRowHeight="11.25"/>
  <cols>
    <col min="1" max="1" width="28" style="1" bestFit="1" customWidth="1"/>
    <col min="2" max="2" width="13.83203125" style="2" customWidth="1"/>
    <col min="3" max="3" width="12.16015625" style="2" bestFit="1" customWidth="1"/>
    <col min="4" max="4" width="12.83203125" style="2" customWidth="1"/>
    <col min="5" max="5" width="7.66015625" style="2" hidden="1" customWidth="1"/>
    <col min="6" max="6" width="12.83203125" style="2" customWidth="1"/>
    <col min="7" max="7" width="13.83203125" style="2" customWidth="1"/>
    <col min="8" max="8" width="12.83203125" style="2" customWidth="1"/>
    <col min="9" max="9" width="10.33203125" style="2" bestFit="1" customWidth="1"/>
    <col min="10" max="10" width="10.83203125" style="3" bestFit="1" customWidth="1"/>
    <col min="11" max="16384" width="13.83203125" style="1" customWidth="1"/>
  </cols>
  <sheetData>
    <row r="1" spans="1:10" ht="22.5">
      <c r="A1" s="134" t="str">
        <f>BdgtYear&amp;" BUDGET FOR THE "&amp;MType&amp;" OF "&amp;TName</f>
        <v>2014 BUDGET FOR THE TOWN OF CATSKILL</v>
      </c>
      <c r="B1" s="135"/>
      <c r="C1" s="136"/>
      <c r="D1" s="135"/>
      <c r="E1" s="136"/>
      <c r="F1" s="136"/>
      <c r="G1" s="136"/>
      <c r="H1" s="136"/>
      <c r="I1" s="135"/>
      <c r="J1" s="137"/>
    </row>
    <row r="2" spans="1:10" ht="20.25">
      <c r="A2" s="138" t="s">
        <v>391</v>
      </c>
      <c r="B2" s="135"/>
      <c r="C2" s="136"/>
      <c r="D2" s="135"/>
      <c r="E2" s="136"/>
      <c r="F2" s="136"/>
      <c r="G2" s="136"/>
      <c r="H2" s="136"/>
      <c r="I2" s="136"/>
      <c r="J2" s="139"/>
    </row>
    <row r="3" spans="1:10" ht="15">
      <c r="A3" s="140"/>
      <c r="B3" s="141"/>
      <c r="C3" s="142"/>
      <c r="D3" s="142"/>
      <c r="E3" s="142"/>
      <c r="F3" s="142"/>
      <c r="G3" s="142"/>
      <c r="H3" s="142"/>
      <c r="I3" s="143" t="s">
        <v>1</v>
      </c>
      <c r="J3" s="144">
        <v>3</v>
      </c>
    </row>
    <row r="4" spans="1:10" ht="15">
      <c r="A4" s="145"/>
      <c r="B4" s="141"/>
      <c r="C4" s="142"/>
      <c r="D4" s="146"/>
      <c r="E4" s="142"/>
      <c r="F4" s="142"/>
      <c r="G4" s="142"/>
      <c r="H4" s="142"/>
      <c r="I4" s="142"/>
      <c r="J4" s="147"/>
    </row>
    <row r="5" spans="1:10" ht="15">
      <c r="A5" s="148"/>
      <c r="B5" s="145"/>
      <c r="C5" s="142" t="s">
        <v>2</v>
      </c>
      <c r="D5" s="142" t="s">
        <v>3</v>
      </c>
      <c r="E5" s="142" t="s">
        <v>4</v>
      </c>
      <c r="F5" s="142" t="s">
        <v>5</v>
      </c>
      <c r="G5" s="142" t="s">
        <v>6</v>
      </c>
      <c r="H5" s="142" t="s">
        <v>7</v>
      </c>
      <c r="I5" s="142" t="s">
        <v>8</v>
      </c>
      <c r="J5" s="147" t="s">
        <v>9</v>
      </c>
    </row>
    <row r="6" spans="1:10" ht="15">
      <c r="A6" s="149"/>
      <c r="B6" s="150" t="s">
        <v>10</v>
      </c>
      <c r="C6" s="142" t="s">
        <v>4</v>
      </c>
      <c r="D6" s="142" t="s">
        <v>11</v>
      </c>
      <c r="E6" s="142" t="s">
        <v>12</v>
      </c>
      <c r="F6" s="142" t="s">
        <v>13</v>
      </c>
      <c r="G6" s="142" t="s">
        <v>13</v>
      </c>
      <c r="H6" s="142" t="s">
        <v>13</v>
      </c>
      <c r="I6" s="142" t="s">
        <v>14</v>
      </c>
      <c r="J6" s="147" t="s">
        <v>14</v>
      </c>
    </row>
    <row r="7" spans="1:10" ht="15.75" thickBot="1">
      <c r="A7" s="151" t="s">
        <v>15</v>
      </c>
      <c r="B7" s="152" t="s">
        <v>16</v>
      </c>
      <c r="C7" s="153">
        <f>BdgtYear-2</f>
        <v>2012</v>
      </c>
      <c r="D7" s="153">
        <f>BdgtYear-1</f>
        <v>2013</v>
      </c>
      <c r="E7" s="153">
        <f>BdgtYear-1</f>
        <v>2013</v>
      </c>
      <c r="F7" s="153">
        <f>BdgtYear</f>
        <v>2014</v>
      </c>
      <c r="G7" s="153">
        <f>BdgtYear</f>
        <v>2014</v>
      </c>
      <c r="H7" s="153">
        <f>BdgtYear</f>
        <v>2014</v>
      </c>
      <c r="I7" s="153">
        <f>BdgtYear-1</f>
        <v>2013</v>
      </c>
      <c r="J7" s="154">
        <f>BdgtYear-1</f>
        <v>2013</v>
      </c>
    </row>
    <row r="8" spans="1:10" ht="15">
      <c r="A8" s="155" t="s">
        <v>17</v>
      </c>
      <c r="B8" s="142"/>
      <c r="C8" s="156"/>
      <c r="D8" s="157"/>
      <c r="E8" s="157"/>
      <c r="F8" s="157"/>
      <c r="G8" s="157"/>
      <c r="H8" s="157"/>
      <c r="I8" s="157"/>
      <c r="J8" s="158"/>
    </row>
    <row r="9" spans="1:10" ht="15">
      <c r="A9" s="159" t="s">
        <v>392</v>
      </c>
      <c r="B9" s="142" t="s">
        <v>393</v>
      </c>
      <c r="C9" s="160">
        <v>73432.78</v>
      </c>
      <c r="D9" s="161">
        <v>53000</v>
      </c>
      <c r="E9" s="161">
        <v>15529</v>
      </c>
      <c r="F9" s="161">
        <v>53000</v>
      </c>
      <c r="G9" s="161">
        <v>53000</v>
      </c>
      <c r="H9" s="161">
        <v>53000</v>
      </c>
      <c r="I9" s="168">
        <f>H9-D9</f>
        <v>0</v>
      </c>
      <c r="J9" s="169">
        <f>IF(D9=0,"********",I9/D9)</f>
        <v>0</v>
      </c>
    </row>
    <row r="10" spans="1:10" ht="15">
      <c r="A10" s="159" t="s">
        <v>394</v>
      </c>
      <c r="B10" s="142" t="s">
        <v>395</v>
      </c>
      <c r="C10" s="160">
        <v>13935</v>
      </c>
      <c r="D10" s="161">
        <v>13935</v>
      </c>
      <c r="E10" s="161">
        <v>4000</v>
      </c>
      <c r="F10" s="161">
        <v>15215</v>
      </c>
      <c r="G10" s="161">
        <v>15215</v>
      </c>
      <c r="H10" s="161">
        <v>15215</v>
      </c>
      <c r="I10" s="168">
        <f>H10-D10</f>
        <v>1280</v>
      </c>
      <c r="J10" s="169">
        <f>IF(D10=0,"********",I10/D10)</f>
        <v>0.09185504126300682</v>
      </c>
    </row>
    <row r="11" spans="1:10" ht="15">
      <c r="A11" s="159" t="s">
        <v>396</v>
      </c>
      <c r="B11" s="142" t="s">
        <v>397</v>
      </c>
      <c r="C11" s="160">
        <v>3162.5</v>
      </c>
      <c r="D11" s="161">
        <v>2875</v>
      </c>
      <c r="E11" s="161">
        <v>6325</v>
      </c>
      <c r="F11" s="161">
        <v>2300</v>
      </c>
      <c r="G11" s="161">
        <v>2300</v>
      </c>
      <c r="H11" s="161">
        <v>2300</v>
      </c>
      <c r="I11" s="168">
        <f>H11-D11</f>
        <v>-575</v>
      </c>
      <c r="J11" s="169">
        <f>IF(D11=0,"********",I11/D11)</f>
        <v>-0.2</v>
      </c>
    </row>
    <row r="12" spans="1:10" ht="15.75" thickBot="1">
      <c r="A12" s="170"/>
      <c r="B12" s="142"/>
      <c r="C12" s="157"/>
      <c r="D12" s="157"/>
      <c r="E12" s="157"/>
      <c r="F12" s="157"/>
      <c r="G12" s="157"/>
      <c r="H12" s="157"/>
      <c r="I12" s="171"/>
      <c r="J12" s="162"/>
    </row>
    <row r="13" spans="1:10" ht="15.75" thickTop="1">
      <c r="A13" s="172"/>
      <c r="B13" s="173"/>
      <c r="C13" s="174"/>
      <c r="D13" s="174"/>
      <c r="E13" s="174"/>
      <c r="F13" s="174"/>
      <c r="G13" s="174"/>
      <c r="H13" s="174"/>
      <c r="I13" s="174"/>
      <c r="J13" s="175"/>
    </row>
    <row r="14" spans="1:10" ht="15">
      <c r="A14" s="170" t="s">
        <v>67</v>
      </c>
      <c r="B14" s="142"/>
      <c r="C14" s="157">
        <f aca="true" t="shared" si="0" ref="C14:I14">SUBTOTAL(9,C9:C11)</f>
        <v>90530.28</v>
      </c>
      <c r="D14" s="157">
        <f>SUBTOTAL(9,D9:D11)</f>
        <v>69810</v>
      </c>
      <c r="E14" s="157">
        <f t="shared" si="0"/>
        <v>25854</v>
      </c>
      <c r="F14" s="157">
        <f t="shared" si="0"/>
        <v>70515</v>
      </c>
      <c r="G14" s="157">
        <f t="shared" si="0"/>
        <v>70515</v>
      </c>
      <c r="H14" s="157">
        <f t="shared" si="0"/>
        <v>70515</v>
      </c>
      <c r="I14" s="157">
        <f t="shared" si="0"/>
        <v>705</v>
      </c>
      <c r="J14" s="162">
        <f>IF(D14=0,"********",I14/D14)</f>
        <v>0.010098839707778254</v>
      </c>
    </row>
    <row r="15" spans="1:10" ht="15">
      <c r="A15" s="148"/>
      <c r="B15" s="142"/>
      <c r="C15" s="157"/>
      <c r="D15" s="157"/>
      <c r="E15" s="157"/>
      <c r="F15" s="157"/>
      <c r="G15" s="157"/>
      <c r="H15" s="157"/>
      <c r="I15" s="157"/>
      <c r="J15" s="158"/>
    </row>
    <row r="16" spans="1:10" ht="15">
      <c r="A16" s="148"/>
      <c r="B16" s="142"/>
      <c r="C16" s="157"/>
      <c r="D16" s="157"/>
      <c r="E16" s="157"/>
      <c r="F16" s="157"/>
      <c r="G16" s="157"/>
      <c r="H16" s="157"/>
      <c r="I16" s="157"/>
      <c r="J16" s="158"/>
    </row>
    <row r="17" spans="1:10" ht="15">
      <c r="A17" s="155" t="s">
        <v>68</v>
      </c>
      <c r="B17" s="142"/>
      <c r="C17" s="157"/>
      <c r="D17" s="157"/>
      <c r="E17" s="157"/>
      <c r="F17" s="157"/>
      <c r="G17" s="157"/>
      <c r="H17" s="157"/>
      <c r="I17" s="157"/>
      <c r="J17" s="158"/>
    </row>
    <row r="18" spans="1:10" ht="15">
      <c r="A18" s="159" t="s">
        <v>398</v>
      </c>
      <c r="B18" s="142" t="s">
        <v>399</v>
      </c>
      <c r="C18" s="161">
        <v>54718</v>
      </c>
      <c r="D18" s="161">
        <v>53000</v>
      </c>
      <c r="E18" s="161"/>
      <c r="F18" s="161">
        <v>53000</v>
      </c>
      <c r="G18" s="161">
        <v>53000</v>
      </c>
      <c r="H18" s="161">
        <v>53000</v>
      </c>
      <c r="I18" s="168">
        <f>H18-D18</f>
        <v>0</v>
      </c>
      <c r="J18" s="169">
        <f>IF(D18=0,"********",I18/D18)</f>
        <v>0</v>
      </c>
    </row>
    <row r="19" spans="1:10" ht="15.75" thickBot="1">
      <c r="A19" s="170"/>
      <c r="B19" s="142"/>
      <c r="C19" s="157"/>
      <c r="D19" s="157"/>
      <c r="E19" s="157"/>
      <c r="F19" s="157"/>
      <c r="G19" s="157"/>
      <c r="H19" s="157"/>
      <c r="I19" s="157"/>
      <c r="J19" s="158"/>
    </row>
    <row r="20" spans="1:10" ht="15.75" thickTop="1">
      <c r="A20" s="172"/>
      <c r="B20" s="173"/>
      <c r="C20" s="174"/>
      <c r="D20" s="174"/>
      <c r="E20" s="174"/>
      <c r="F20" s="174"/>
      <c r="G20" s="174"/>
      <c r="H20" s="174"/>
      <c r="I20" s="174"/>
      <c r="J20" s="175"/>
    </row>
    <row r="21" spans="1:10" ht="15">
      <c r="A21" s="170" t="s">
        <v>84</v>
      </c>
      <c r="B21" s="142"/>
      <c r="C21" s="161">
        <f aca="true" t="shared" si="1" ref="C21:I21">SUBTOTAL(9,C18:C18)</f>
        <v>54718</v>
      </c>
      <c r="D21" s="161">
        <f>SUBTOTAL(9,D18:D18)</f>
        <v>53000</v>
      </c>
      <c r="E21" s="161">
        <f t="shared" si="1"/>
        <v>0</v>
      </c>
      <c r="F21" s="161">
        <f t="shared" si="1"/>
        <v>53000</v>
      </c>
      <c r="G21" s="161">
        <f t="shared" si="1"/>
        <v>53000</v>
      </c>
      <c r="H21" s="161">
        <f t="shared" si="1"/>
        <v>53000</v>
      </c>
      <c r="I21" s="157">
        <f t="shared" si="1"/>
        <v>0</v>
      </c>
      <c r="J21" s="162">
        <f>IF(D21=0,"********",I21/D21)</f>
        <v>0</v>
      </c>
    </row>
  </sheetData>
  <sheetProtection sheet="1" objects="1" scenarios="1"/>
  <printOptions horizontalCentered="1"/>
  <pageMargins left="0.75" right="0.75" top="1" bottom="1" header="0.5" footer="0.5"/>
  <pageSetup blackAndWhite="1" fitToHeight="0" fitToWidth="1" horizontalDpi="300" verticalDpi="300" orientation="portrait" scale="96" r:id="rId1"/>
  <headerFooter alignWithMargins="0">
    <oddHeader>&amp;CPage &amp;P of &amp;N</oddHeader>
    <oddFooter>&amp;L&amp;A Fund&amp;R&amp;D: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15">
    <pageSetUpPr fitToPage="1"/>
  </sheetPr>
  <dimension ref="A1:J19"/>
  <sheetViews>
    <sheetView showGridLines="0" zoomScalePageLayoutView="0" workbookViewId="0" topLeftCell="A1">
      <selection activeCell="A19" sqref="A19"/>
    </sheetView>
  </sheetViews>
  <sheetFormatPr defaultColWidth="13.83203125" defaultRowHeight="11.25"/>
  <cols>
    <col min="1" max="1" width="28" style="1" bestFit="1" customWidth="1"/>
    <col min="2" max="2" width="13.83203125" style="2" customWidth="1"/>
    <col min="3" max="3" width="12.16015625" style="2" bestFit="1" customWidth="1"/>
    <col min="4" max="4" width="12.83203125" style="2" customWidth="1"/>
    <col min="5" max="5" width="7.66015625" style="2" hidden="1" customWidth="1"/>
    <col min="6" max="6" width="12.83203125" style="2" customWidth="1"/>
    <col min="7" max="7" width="13.83203125" style="2" customWidth="1"/>
    <col min="8" max="8" width="12.83203125" style="2" customWidth="1"/>
    <col min="9" max="9" width="10.33203125" style="2" bestFit="1" customWidth="1"/>
    <col min="10" max="10" width="10.83203125" style="3" bestFit="1" customWidth="1"/>
    <col min="11" max="16384" width="13.83203125" style="1" customWidth="1"/>
  </cols>
  <sheetData>
    <row r="1" spans="1:10" ht="22.5">
      <c r="A1" s="134" t="str">
        <f>BdgtYear&amp;" BUDGET FOR THE "&amp;MType&amp;" OF "&amp;TName</f>
        <v>2014 BUDGET FOR THE TOWN OF CATSKILL</v>
      </c>
      <c r="B1" s="135"/>
      <c r="C1" s="136"/>
      <c r="D1" s="135"/>
      <c r="E1" s="136"/>
      <c r="F1" s="136"/>
      <c r="G1" s="136"/>
      <c r="H1" s="136"/>
      <c r="I1" s="135"/>
      <c r="J1" s="137"/>
    </row>
    <row r="2" spans="1:10" ht="20.25">
      <c r="A2" s="138" t="s">
        <v>400</v>
      </c>
      <c r="B2" s="135"/>
      <c r="C2" s="136"/>
      <c r="D2" s="135"/>
      <c r="E2" s="136"/>
      <c r="F2" s="136"/>
      <c r="G2" s="136"/>
      <c r="H2" s="136"/>
      <c r="I2" s="136"/>
      <c r="J2" s="139"/>
    </row>
    <row r="3" spans="1:10" ht="15">
      <c r="A3" s="140"/>
      <c r="B3" s="141"/>
      <c r="C3" s="142"/>
      <c r="D3" s="142"/>
      <c r="E3" s="142"/>
      <c r="F3" s="142"/>
      <c r="G3" s="142"/>
      <c r="H3" s="142"/>
      <c r="I3" s="143" t="s">
        <v>1</v>
      </c>
      <c r="J3" s="144">
        <v>3</v>
      </c>
    </row>
    <row r="4" spans="1:10" ht="15">
      <c r="A4" s="145"/>
      <c r="B4" s="141"/>
      <c r="C4" s="142"/>
      <c r="D4" s="146"/>
      <c r="E4" s="142"/>
      <c r="F4" s="142"/>
      <c r="G4" s="142"/>
      <c r="H4" s="142"/>
      <c r="I4" s="142"/>
      <c r="J4" s="147"/>
    </row>
    <row r="5" spans="1:10" ht="15">
      <c r="A5" s="148"/>
      <c r="B5" s="145"/>
      <c r="C5" s="142" t="s">
        <v>2</v>
      </c>
      <c r="D5" s="142" t="s">
        <v>3</v>
      </c>
      <c r="E5" s="142" t="s">
        <v>4</v>
      </c>
      <c r="F5" s="142" t="s">
        <v>5</v>
      </c>
      <c r="G5" s="142" t="s">
        <v>6</v>
      </c>
      <c r="H5" s="142" t="s">
        <v>7</v>
      </c>
      <c r="I5" s="142" t="s">
        <v>8</v>
      </c>
      <c r="J5" s="147" t="s">
        <v>9</v>
      </c>
    </row>
    <row r="6" spans="1:10" ht="15">
      <c r="A6" s="149"/>
      <c r="B6" s="150" t="s">
        <v>10</v>
      </c>
      <c r="C6" s="142" t="s">
        <v>4</v>
      </c>
      <c r="D6" s="142" t="s">
        <v>11</v>
      </c>
      <c r="E6" s="142" t="s">
        <v>12</v>
      </c>
      <c r="F6" s="142" t="s">
        <v>13</v>
      </c>
      <c r="G6" s="142" t="s">
        <v>13</v>
      </c>
      <c r="H6" s="142" t="s">
        <v>13</v>
      </c>
      <c r="I6" s="142" t="s">
        <v>14</v>
      </c>
      <c r="J6" s="147" t="s">
        <v>14</v>
      </c>
    </row>
    <row r="7" spans="1:10" ht="15.75" thickBot="1">
      <c r="A7" s="151" t="s">
        <v>15</v>
      </c>
      <c r="B7" s="152" t="s">
        <v>16</v>
      </c>
      <c r="C7" s="153">
        <f>BdgtYear-2</f>
        <v>2012</v>
      </c>
      <c r="D7" s="153">
        <f>BdgtYear-1</f>
        <v>2013</v>
      </c>
      <c r="E7" s="153">
        <f>BdgtYear-1</f>
        <v>2013</v>
      </c>
      <c r="F7" s="153">
        <f>BdgtYear</f>
        <v>2014</v>
      </c>
      <c r="G7" s="153">
        <f>BdgtYear</f>
        <v>2014</v>
      </c>
      <c r="H7" s="153">
        <f>BdgtYear</f>
        <v>2014</v>
      </c>
      <c r="I7" s="153">
        <f>BdgtYear-1</f>
        <v>2013</v>
      </c>
      <c r="J7" s="154">
        <f>BdgtYear-1</f>
        <v>2013</v>
      </c>
    </row>
    <row r="8" spans="1:10" ht="15">
      <c r="A8" s="155" t="s">
        <v>17</v>
      </c>
      <c r="B8" s="142"/>
      <c r="C8" s="156"/>
      <c r="D8" s="157"/>
      <c r="E8" s="157"/>
      <c r="F8" s="157"/>
      <c r="G8" s="157"/>
      <c r="H8" s="157"/>
      <c r="I8" s="157"/>
      <c r="J8" s="158"/>
    </row>
    <row r="9" spans="1:10" ht="15">
      <c r="A9" s="159" t="s">
        <v>401</v>
      </c>
      <c r="B9" s="142" t="s">
        <v>402</v>
      </c>
      <c r="C9" s="160">
        <v>4000</v>
      </c>
      <c r="D9" s="161">
        <v>4000</v>
      </c>
      <c r="E9" s="161">
        <v>3000</v>
      </c>
      <c r="F9" s="161">
        <v>4000</v>
      </c>
      <c r="G9" s="161">
        <v>4000</v>
      </c>
      <c r="H9" s="161">
        <v>4000</v>
      </c>
      <c r="I9" s="168">
        <f>H9-D9</f>
        <v>0</v>
      </c>
      <c r="J9" s="169">
        <f>IF(D9=0,"********",I9/D9)</f>
        <v>0</v>
      </c>
    </row>
    <row r="10" spans="1:10" ht="15">
      <c r="A10" s="159" t="s">
        <v>403</v>
      </c>
      <c r="B10" s="142" t="s">
        <v>404</v>
      </c>
      <c r="C10" s="160">
        <v>4000</v>
      </c>
      <c r="D10" s="161">
        <v>3800</v>
      </c>
      <c r="E10" s="161">
        <v>6100</v>
      </c>
      <c r="F10" s="161">
        <v>3600</v>
      </c>
      <c r="G10" s="161">
        <v>3600</v>
      </c>
      <c r="H10" s="161">
        <v>3600</v>
      </c>
      <c r="I10" s="168">
        <f>H10-D10</f>
        <v>-200</v>
      </c>
      <c r="J10" s="169">
        <f>IF(D10=0,"********",I10/D10)</f>
        <v>-0.05263157894736842</v>
      </c>
    </row>
    <row r="11" spans="1:10" ht="15.75" thickBot="1">
      <c r="A11" s="170"/>
      <c r="B11" s="142"/>
      <c r="C11" s="157"/>
      <c r="D11" s="157"/>
      <c r="E11" s="157"/>
      <c r="F11" s="157"/>
      <c r="G11" s="157"/>
      <c r="H11" s="157"/>
      <c r="I11" s="171"/>
      <c r="J11" s="162"/>
    </row>
    <row r="12" spans="1:10" ht="15.75" thickTop="1">
      <c r="A12" s="172"/>
      <c r="B12" s="173"/>
      <c r="C12" s="174"/>
      <c r="D12" s="174"/>
      <c r="E12" s="174"/>
      <c r="F12" s="174"/>
      <c r="G12" s="174"/>
      <c r="H12" s="174"/>
      <c r="I12" s="174"/>
      <c r="J12" s="175"/>
    </row>
    <row r="13" spans="1:10" ht="15">
      <c r="A13" s="170" t="s">
        <v>67</v>
      </c>
      <c r="B13" s="142"/>
      <c r="C13" s="157">
        <f aca="true" t="shared" si="0" ref="C13:I13">SUBTOTAL(9,C9:C10)</f>
        <v>8000</v>
      </c>
      <c r="D13" s="157">
        <f>SUBTOTAL(9,D9:D10)</f>
        <v>7800</v>
      </c>
      <c r="E13" s="157">
        <f t="shared" si="0"/>
        <v>9100</v>
      </c>
      <c r="F13" s="157">
        <f t="shared" si="0"/>
        <v>7600</v>
      </c>
      <c r="G13" s="157">
        <f t="shared" si="0"/>
        <v>7600</v>
      </c>
      <c r="H13" s="157">
        <f t="shared" si="0"/>
        <v>7600</v>
      </c>
      <c r="I13" s="157">
        <f t="shared" si="0"/>
        <v>-200</v>
      </c>
      <c r="J13" s="162">
        <f>IF(D13=0,"********",I13/D13)</f>
        <v>-0.02564102564102564</v>
      </c>
    </row>
    <row r="14" spans="1:10" ht="15">
      <c r="A14" s="148"/>
      <c r="B14" s="142"/>
      <c r="C14" s="157"/>
      <c r="D14" s="157"/>
      <c r="E14" s="157"/>
      <c r="F14" s="157"/>
      <c r="G14" s="157"/>
      <c r="H14" s="157"/>
      <c r="I14" s="157"/>
      <c r="J14" s="158"/>
    </row>
    <row r="15" spans="1:10" ht="15">
      <c r="A15" s="148"/>
      <c r="B15" s="142"/>
      <c r="C15" s="157"/>
      <c r="D15" s="157"/>
      <c r="E15" s="157"/>
      <c r="F15" s="157"/>
      <c r="G15" s="157"/>
      <c r="H15" s="157"/>
      <c r="I15" s="157"/>
      <c r="J15" s="158"/>
    </row>
    <row r="16" spans="1:10" ht="15">
      <c r="A16" s="155" t="s">
        <v>68</v>
      </c>
      <c r="B16" s="142"/>
      <c r="C16" s="157"/>
      <c r="D16" s="157"/>
      <c r="E16" s="157"/>
      <c r="F16" s="157"/>
      <c r="G16" s="157"/>
      <c r="H16" s="157"/>
      <c r="I16" s="157"/>
      <c r="J16" s="158"/>
    </row>
    <row r="17" spans="1:10" ht="15.75" thickBot="1">
      <c r="A17" s="170"/>
      <c r="B17" s="142"/>
      <c r="C17" s="157"/>
      <c r="D17" s="157"/>
      <c r="E17" s="157"/>
      <c r="F17" s="157"/>
      <c r="G17" s="157"/>
      <c r="H17" s="157"/>
      <c r="I17" s="157"/>
      <c r="J17" s="158"/>
    </row>
    <row r="18" spans="1:10" ht="15.75" thickTop="1">
      <c r="A18" s="172"/>
      <c r="B18" s="173"/>
      <c r="C18" s="174"/>
      <c r="D18" s="174"/>
      <c r="E18" s="174"/>
      <c r="F18" s="174"/>
      <c r="G18" s="174"/>
      <c r="H18" s="174"/>
      <c r="I18" s="174"/>
      <c r="J18" s="175"/>
    </row>
    <row r="19" spans="1:10" ht="15">
      <c r="A19" s="170" t="s">
        <v>84</v>
      </c>
      <c r="B19" s="142"/>
      <c r="C19" s="161">
        <f aca="true" t="shared" si="1" ref="C19:I19">SUBTOTAL(9,C17:C17)</f>
        <v>0</v>
      </c>
      <c r="D19" s="161">
        <f>SUBTOTAL(9,D17:D17)</f>
        <v>0</v>
      </c>
      <c r="E19" s="161">
        <f t="shared" si="1"/>
        <v>0</v>
      </c>
      <c r="F19" s="161">
        <f t="shared" si="1"/>
        <v>0</v>
      </c>
      <c r="G19" s="161">
        <f t="shared" si="1"/>
        <v>0</v>
      </c>
      <c r="H19" s="161">
        <f t="shared" si="1"/>
        <v>0</v>
      </c>
      <c r="I19" s="157">
        <f t="shared" si="1"/>
        <v>0</v>
      </c>
      <c r="J19" s="162" t="str">
        <f>IF(D19=0,"********",I19/D19)</f>
        <v>********</v>
      </c>
    </row>
  </sheetData>
  <sheetProtection sheet="1" objects="1" scenarios="1"/>
  <printOptions horizontalCentered="1"/>
  <pageMargins left="0.75" right="0.75" top="1" bottom="1" header="0.5" footer="0.5"/>
  <pageSetup blackAndWhite="1" fitToHeight="0" fitToWidth="1" horizontalDpi="300" verticalDpi="300" orientation="portrait" scale="96" r:id="rId1"/>
  <headerFooter alignWithMargins="0">
    <oddHeader>&amp;CPage &amp;P of &amp;N</oddHeader>
    <oddFooter>&amp;L&amp;A Fund&amp;R&amp;D: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16">
    <pageSetUpPr fitToPage="1"/>
  </sheetPr>
  <dimension ref="A1:J19"/>
  <sheetViews>
    <sheetView showGridLines="0" zoomScalePageLayoutView="0" workbookViewId="0" topLeftCell="A1">
      <selection activeCell="A19" sqref="A19"/>
    </sheetView>
  </sheetViews>
  <sheetFormatPr defaultColWidth="13.83203125" defaultRowHeight="11.25"/>
  <cols>
    <col min="1" max="1" width="28" style="1" bestFit="1" customWidth="1"/>
    <col min="2" max="2" width="13.83203125" style="2" customWidth="1"/>
    <col min="3" max="3" width="12.16015625" style="2" bestFit="1" customWidth="1"/>
    <col min="4" max="4" width="12.83203125" style="2" customWidth="1"/>
    <col min="5" max="5" width="7.66015625" style="2" hidden="1" customWidth="1"/>
    <col min="6" max="6" width="12.83203125" style="2" customWidth="1"/>
    <col min="7" max="7" width="13.83203125" style="2" customWidth="1"/>
    <col min="8" max="8" width="12.83203125" style="2" customWidth="1"/>
    <col min="9" max="9" width="10.33203125" style="2" bestFit="1" customWidth="1"/>
    <col min="10" max="10" width="10.83203125" style="3" bestFit="1" customWidth="1"/>
    <col min="11" max="16384" width="13.83203125" style="1" customWidth="1"/>
  </cols>
  <sheetData>
    <row r="1" spans="1:10" ht="22.5">
      <c r="A1" s="134" t="str">
        <f>BdgtYear&amp;" BUDGET FOR THE "&amp;MType&amp;" OF "&amp;TName</f>
        <v>2014 BUDGET FOR THE TOWN OF CATSKILL</v>
      </c>
      <c r="B1" s="135"/>
      <c r="C1" s="136"/>
      <c r="D1" s="135"/>
      <c r="E1" s="136"/>
      <c r="F1" s="136"/>
      <c r="G1" s="136"/>
      <c r="H1" s="136"/>
      <c r="I1" s="135"/>
      <c r="J1" s="137"/>
    </row>
    <row r="2" spans="1:10" ht="20.25">
      <c r="A2" s="138" t="s">
        <v>405</v>
      </c>
      <c r="B2" s="135"/>
      <c r="C2" s="136"/>
      <c r="D2" s="135"/>
      <c r="E2" s="136"/>
      <c r="F2" s="136"/>
      <c r="G2" s="136"/>
      <c r="H2" s="136"/>
      <c r="I2" s="136"/>
      <c r="J2" s="139"/>
    </row>
    <row r="3" spans="1:10" ht="15">
      <c r="A3" s="140"/>
      <c r="B3" s="141"/>
      <c r="C3" s="142"/>
      <c r="D3" s="142"/>
      <c r="E3" s="142"/>
      <c r="F3" s="142"/>
      <c r="G3" s="142"/>
      <c r="H3" s="142"/>
      <c r="I3" s="143" t="s">
        <v>1</v>
      </c>
      <c r="J3" s="144">
        <v>3</v>
      </c>
    </row>
    <row r="4" spans="1:10" ht="15">
      <c r="A4" s="145"/>
      <c r="B4" s="141"/>
      <c r="C4" s="142"/>
      <c r="D4" s="146"/>
      <c r="E4" s="142"/>
      <c r="F4" s="142"/>
      <c r="G4" s="142"/>
      <c r="H4" s="142"/>
      <c r="I4" s="142"/>
      <c r="J4" s="147"/>
    </row>
    <row r="5" spans="1:10" ht="15">
      <c r="A5" s="148"/>
      <c r="B5" s="145"/>
      <c r="C5" s="142" t="s">
        <v>2</v>
      </c>
      <c r="D5" s="142" t="s">
        <v>3</v>
      </c>
      <c r="E5" s="142" t="s">
        <v>4</v>
      </c>
      <c r="F5" s="142" t="s">
        <v>5</v>
      </c>
      <c r="G5" s="142" t="s">
        <v>6</v>
      </c>
      <c r="H5" s="142" t="s">
        <v>7</v>
      </c>
      <c r="I5" s="142" t="s">
        <v>8</v>
      </c>
      <c r="J5" s="147" t="s">
        <v>9</v>
      </c>
    </row>
    <row r="6" spans="1:10" ht="15">
      <c r="A6" s="149"/>
      <c r="B6" s="150" t="s">
        <v>10</v>
      </c>
      <c r="C6" s="142" t="s">
        <v>4</v>
      </c>
      <c r="D6" s="142" t="s">
        <v>11</v>
      </c>
      <c r="E6" s="142" t="s">
        <v>12</v>
      </c>
      <c r="F6" s="142" t="s">
        <v>13</v>
      </c>
      <c r="G6" s="142" t="s">
        <v>13</v>
      </c>
      <c r="H6" s="142" t="s">
        <v>13</v>
      </c>
      <c r="I6" s="142" t="s">
        <v>14</v>
      </c>
      <c r="J6" s="147" t="s">
        <v>14</v>
      </c>
    </row>
    <row r="7" spans="1:10" ht="15.75" thickBot="1">
      <c r="A7" s="151" t="s">
        <v>15</v>
      </c>
      <c r="B7" s="152" t="s">
        <v>16</v>
      </c>
      <c r="C7" s="153">
        <f>BdgtYear-2</f>
        <v>2012</v>
      </c>
      <c r="D7" s="153">
        <f>BdgtYear-1</f>
        <v>2013</v>
      </c>
      <c r="E7" s="153">
        <f>BdgtYear-1</f>
        <v>2013</v>
      </c>
      <c r="F7" s="153">
        <f>BdgtYear</f>
        <v>2014</v>
      </c>
      <c r="G7" s="153">
        <f>BdgtYear</f>
        <v>2014</v>
      </c>
      <c r="H7" s="153">
        <f>BdgtYear</f>
        <v>2014</v>
      </c>
      <c r="I7" s="153">
        <f>BdgtYear-1</f>
        <v>2013</v>
      </c>
      <c r="J7" s="154">
        <f>BdgtYear-1</f>
        <v>2013</v>
      </c>
    </row>
    <row r="8" spans="1:10" ht="15">
      <c r="A8" s="155" t="s">
        <v>17</v>
      </c>
      <c r="B8" s="142"/>
      <c r="C8" s="156"/>
      <c r="D8" s="157"/>
      <c r="E8" s="157"/>
      <c r="F8" s="157"/>
      <c r="G8" s="157"/>
      <c r="H8" s="157"/>
      <c r="I8" s="157"/>
      <c r="J8" s="158"/>
    </row>
    <row r="9" spans="1:10" ht="15">
      <c r="A9" s="159" t="s">
        <v>406</v>
      </c>
      <c r="B9" s="142" t="s">
        <v>407</v>
      </c>
      <c r="C9" s="160">
        <v>2200</v>
      </c>
      <c r="D9" s="161">
        <v>2200</v>
      </c>
      <c r="E9" s="161">
        <v>2200</v>
      </c>
      <c r="F9" s="161">
        <v>2200</v>
      </c>
      <c r="G9" s="161">
        <v>2200</v>
      </c>
      <c r="H9" s="161">
        <v>2200</v>
      </c>
      <c r="I9" s="168">
        <f>H9-D9</f>
        <v>0</v>
      </c>
      <c r="J9" s="169">
        <f>IF(D9=0,"********",I9/D9)</f>
        <v>0</v>
      </c>
    </row>
    <row r="10" spans="1:10" ht="15">
      <c r="A10" s="159" t="s">
        <v>408</v>
      </c>
      <c r="B10" s="142" t="s">
        <v>409</v>
      </c>
      <c r="C10" s="160">
        <v>1012</v>
      </c>
      <c r="D10" s="161">
        <v>886</v>
      </c>
      <c r="E10" s="161">
        <v>2530</v>
      </c>
      <c r="F10" s="161">
        <v>759</v>
      </c>
      <c r="G10" s="161">
        <v>759</v>
      </c>
      <c r="H10" s="161">
        <v>759</v>
      </c>
      <c r="I10" s="168">
        <f>H10-D10</f>
        <v>-127</v>
      </c>
      <c r="J10" s="169">
        <f>IF(D10=0,"********",I10/D10)</f>
        <v>-0.1433408577878104</v>
      </c>
    </row>
    <row r="11" spans="1:10" ht="15.75" thickBot="1">
      <c r="A11" s="170"/>
      <c r="B11" s="142"/>
      <c r="C11" s="157"/>
      <c r="D11" s="157"/>
      <c r="E11" s="157"/>
      <c r="F11" s="157"/>
      <c r="G11" s="157"/>
      <c r="H11" s="157"/>
      <c r="I11" s="171"/>
      <c r="J11" s="162"/>
    </row>
    <row r="12" spans="1:10" ht="15.75" thickTop="1">
      <c r="A12" s="172"/>
      <c r="B12" s="173"/>
      <c r="C12" s="174"/>
      <c r="D12" s="174"/>
      <c r="E12" s="174"/>
      <c r="F12" s="174"/>
      <c r="G12" s="174"/>
      <c r="H12" s="174"/>
      <c r="I12" s="174"/>
      <c r="J12" s="175"/>
    </row>
    <row r="13" spans="1:10" ht="15">
      <c r="A13" s="170" t="s">
        <v>67</v>
      </c>
      <c r="B13" s="142"/>
      <c r="C13" s="157">
        <f aca="true" t="shared" si="0" ref="C13:I13">SUBTOTAL(9,C9:C10)</f>
        <v>3212</v>
      </c>
      <c r="D13" s="157">
        <f>SUBTOTAL(9,D9:D10)</f>
        <v>3086</v>
      </c>
      <c r="E13" s="157">
        <f t="shared" si="0"/>
        <v>4730</v>
      </c>
      <c r="F13" s="157">
        <f t="shared" si="0"/>
        <v>2959</v>
      </c>
      <c r="G13" s="157">
        <f t="shared" si="0"/>
        <v>2959</v>
      </c>
      <c r="H13" s="157">
        <f t="shared" si="0"/>
        <v>2959</v>
      </c>
      <c r="I13" s="157">
        <f t="shared" si="0"/>
        <v>-127</v>
      </c>
      <c r="J13" s="162">
        <f>IF(D13=0,"********",I13/D13)</f>
        <v>-0.04115359688917693</v>
      </c>
    </row>
    <row r="14" spans="1:10" ht="15">
      <c r="A14" s="148"/>
      <c r="B14" s="142"/>
      <c r="C14" s="157"/>
      <c r="D14" s="157"/>
      <c r="E14" s="157"/>
      <c r="F14" s="157"/>
      <c r="G14" s="157"/>
      <c r="H14" s="157"/>
      <c r="I14" s="157"/>
      <c r="J14" s="158"/>
    </row>
    <row r="15" spans="1:10" ht="15">
      <c r="A15" s="148"/>
      <c r="B15" s="142"/>
      <c r="C15" s="157"/>
      <c r="D15" s="157"/>
      <c r="E15" s="157"/>
      <c r="F15" s="157"/>
      <c r="G15" s="157"/>
      <c r="H15" s="157"/>
      <c r="I15" s="157"/>
      <c r="J15" s="158"/>
    </row>
    <row r="16" spans="1:10" ht="15">
      <c r="A16" s="155" t="s">
        <v>68</v>
      </c>
      <c r="B16" s="142"/>
      <c r="C16" s="157"/>
      <c r="D16" s="157"/>
      <c r="E16" s="157"/>
      <c r="F16" s="157"/>
      <c r="G16" s="157"/>
      <c r="H16" s="157"/>
      <c r="I16" s="157"/>
      <c r="J16" s="158"/>
    </row>
    <row r="17" spans="1:10" ht="15.75" thickBot="1">
      <c r="A17" s="170"/>
      <c r="B17" s="142"/>
      <c r="C17" s="157"/>
      <c r="D17" s="157"/>
      <c r="E17" s="157"/>
      <c r="F17" s="157"/>
      <c r="G17" s="157"/>
      <c r="H17" s="157"/>
      <c r="I17" s="157"/>
      <c r="J17" s="158"/>
    </row>
    <row r="18" spans="1:10" ht="15.75" thickTop="1">
      <c r="A18" s="172"/>
      <c r="B18" s="173"/>
      <c r="C18" s="174"/>
      <c r="D18" s="174"/>
      <c r="E18" s="174"/>
      <c r="F18" s="174"/>
      <c r="G18" s="174"/>
      <c r="H18" s="174"/>
      <c r="I18" s="174"/>
      <c r="J18" s="175"/>
    </row>
    <row r="19" spans="1:10" ht="15">
      <c r="A19" s="170" t="s">
        <v>84</v>
      </c>
      <c r="B19" s="142"/>
      <c r="C19" s="161">
        <f aca="true" t="shared" si="1" ref="C19:I19">SUBTOTAL(9,C17:C17)</f>
        <v>0</v>
      </c>
      <c r="D19" s="161">
        <f>SUBTOTAL(9,D17:D17)</f>
        <v>0</v>
      </c>
      <c r="E19" s="161">
        <f t="shared" si="1"/>
        <v>0</v>
      </c>
      <c r="F19" s="161">
        <f t="shared" si="1"/>
        <v>0</v>
      </c>
      <c r="G19" s="161">
        <f t="shared" si="1"/>
        <v>0</v>
      </c>
      <c r="H19" s="161">
        <f t="shared" si="1"/>
        <v>0</v>
      </c>
      <c r="I19" s="157">
        <f t="shared" si="1"/>
        <v>0</v>
      </c>
      <c r="J19" s="162" t="str">
        <f>IF(D19=0,"********",I19/D19)</f>
        <v>********</v>
      </c>
    </row>
  </sheetData>
  <sheetProtection sheet="1" objects="1" scenarios="1"/>
  <printOptions horizontalCentered="1"/>
  <pageMargins left="0.75" right="0.75" top="1" bottom="1" header="0.5" footer="0.5"/>
  <pageSetup blackAndWhite="1" fitToHeight="0" fitToWidth="1" horizontalDpi="300" verticalDpi="300" orientation="portrait" scale="96" r:id="rId1"/>
  <headerFooter alignWithMargins="0">
    <oddHeader>&amp;CPage &amp;P of &amp;N</oddHeader>
    <oddFooter>&amp;L&amp;A Fund&amp;R&amp;D: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6">
    <pageSetUpPr fitToPage="1"/>
  </sheetPr>
  <dimension ref="A1:J19"/>
  <sheetViews>
    <sheetView showGridLines="0" zoomScalePageLayoutView="0" workbookViewId="0" topLeftCell="A1">
      <selection activeCell="A19" sqref="A19"/>
    </sheetView>
  </sheetViews>
  <sheetFormatPr defaultColWidth="13.83203125" defaultRowHeight="11.25"/>
  <cols>
    <col min="1" max="1" width="25" style="1" customWidth="1"/>
    <col min="2" max="4" width="13.83203125" style="2" customWidth="1"/>
    <col min="5" max="5" width="0" style="2" hidden="1" customWidth="1"/>
    <col min="6" max="6" width="13.83203125" style="2" customWidth="1"/>
    <col min="7" max="7" width="15.33203125" style="2" bestFit="1" customWidth="1"/>
    <col min="8" max="9" width="13.83203125" style="2" customWidth="1"/>
    <col min="10" max="10" width="13.83203125" style="3" customWidth="1"/>
    <col min="11" max="16384" width="13.83203125" style="1" customWidth="1"/>
  </cols>
  <sheetData>
    <row r="1" spans="1:10" ht="22.5">
      <c r="A1" s="134" t="str">
        <f>BdgtYear&amp;" BUDGET FOR THE "&amp;MType&amp;" OF "&amp;TName</f>
        <v>2014 BUDGET FOR THE TOWN OF CATSKILL</v>
      </c>
      <c r="B1" s="135"/>
      <c r="C1" s="136"/>
      <c r="D1" s="135"/>
      <c r="E1" s="136"/>
      <c r="F1" s="136"/>
      <c r="G1" s="136"/>
      <c r="H1" s="136"/>
      <c r="I1" s="135"/>
      <c r="J1" s="137"/>
    </row>
    <row r="2" spans="1:10" ht="20.25">
      <c r="A2" s="138" t="s">
        <v>410</v>
      </c>
      <c r="B2" s="135"/>
      <c r="C2" s="136"/>
      <c r="D2" s="135"/>
      <c r="E2" s="136"/>
      <c r="F2" s="136"/>
      <c r="G2" s="136"/>
      <c r="H2" s="136"/>
      <c r="I2" s="136"/>
      <c r="J2" s="139"/>
    </row>
    <row r="3" spans="1:10" ht="15">
      <c r="A3" s="140"/>
      <c r="B3" s="141"/>
      <c r="C3" s="142"/>
      <c r="D3" s="142"/>
      <c r="E3" s="142"/>
      <c r="F3" s="142"/>
      <c r="G3" s="142"/>
      <c r="H3" s="142"/>
      <c r="I3" s="143" t="s">
        <v>1</v>
      </c>
      <c r="J3" s="144">
        <v>3</v>
      </c>
    </row>
    <row r="4" spans="1:10" ht="15">
      <c r="A4" s="145"/>
      <c r="B4" s="141"/>
      <c r="C4" s="142"/>
      <c r="D4" s="146"/>
      <c r="E4" s="142"/>
      <c r="F4" s="142"/>
      <c r="G4" s="142"/>
      <c r="H4" s="142"/>
      <c r="I4" s="142"/>
      <c r="J4" s="147"/>
    </row>
    <row r="5" spans="1:10" ht="15">
      <c r="A5" s="148"/>
      <c r="B5" s="145"/>
      <c r="C5" s="142" t="s">
        <v>2</v>
      </c>
      <c r="D5" s="142" t="s">
        <v>3</v>
      </c>
      <c r="E5" s="142" t="s">
        <v>4</v>
      </c>
      <c r="F5" s="142" t="s">
        <v>5</v>
      </c>
      <c r="G5" s="142" t="s">
        <v>6</v>
      </c>
      <c r="H5" s="142" t="s">
        <v>7</v>
      </c>
      <c r="I5" s="142" t="s">
        <v>8</v>
      </c>
      <c r="J5" s="147" t="s">
        <v>9</v>
      </c>
    </row>
    <row r="6" spans="1:10" ht="15">
      <c r="A6" s="149"/>
      <c r="B6" s="150" t="s">
        <v>10</v>
      </c>
      <c r="C6" s="142" t="s">
        <v>4</v>
      </c>
      <c r="D6" s="142" t="s">
        <v>11</v>
      </c>
      <c r="E6" s="142" t="s">
        <v>12</v>
      </c>
      <c r="F6" s="142" t="s">
        <v>13</v>
      </c>
      <c r="G6" s="142" t="s">
        <v>13</v>
      </c>
      <c r="H6" s="142" t="s">
        <v>13</v>
      </c>
      <c r="I6" s="142" t="s">
        <v>14</v>
      </c>
      <c r="J6" s="147" t="s">
        <v>14</v>
      </c>
    </row>
    <row r="7" spans="1:10" ht="15.75" thickBot="1">
      <c r="A7" s="151" t="s">
        <v>15</v>
      </c>
      <c r="B7" s="152" t="s">
        <v>16</v>
      </c>
      <c r="C7" s="153">
        <f>BdgtYear-2</f>
        <v>2012</v>
      </c>
      <c r="D7" s="153">
        <f>BdgtYear-1</f>
        <v>2013</v>
      </c>
      <c r="E7" s="153">
        <f>BdgtYear-1</f>
        <v>2013</v>
      </c>
      <c r="F7" s="153">
        <f>BdgtYear</f>
        <v>2014</v>
      </c>
      <c r="G7" s="153">
        <f>BdgtYear</f>
        <v>2014</v>
      </c>
      <c r="H7" s="153">
        <f>BdgtYear</f>
        <v>2014</v>
      </c>
      <c r="I7" s="153">
        <f>BdgtYear-1</f>
        <v>2013</v>
      </c>
      <c r="J7" s="154">
        <f>BdgtYear-1</f>
        <v>2013</v>
      </c>
    </row>
    <row r="8" spans="1:10" ht="15">
      <c r="A8" s="155" t="s">
        <v>17</v>
      </c>
      <c r="B8" s="142"/>
      <c r="C8" s="156"/>
      <c r="D8" s="157"/>
      <c r="E8" s="157"/>
      <c r="F8" s="157"/>
      <c r="G8" s="157"/>
      <c r="H8" s="157"/>
      <c r="I8" s="157"/>
      <c r="J8" s="158"/>
    </row>
    <row r="9" spans="1:10" ht="15">
      <c r="A9" s="159" t="s">
        <v>411</v>
      </c>
      <c r="B9" s="142" t="s">
        <v>153</v>
      </c>
      <c r="C9" s="160">
        <v>0</v>
      </c>
      <c r="D9" s="161">
        <v>0</v>
      </c>
      <c r="E9" s="161">
        <v>0</v>
      </c>
      <c r="F9" s="161">
        <v>0</v>
      </c>
      <c r="G9" s="161">
        <v>0</v>
      </c>
      <c r="H9" s="161">
        <v>0</v>
      </c>
      <c r="I9" s="157">
        <f>H9-D9</f>
        <v>0</v>
      </c>
      <c r="J9" s="162" t="str">
        <f>IF(D9=0,"********",I9/D9)</f>
        <v>********</v>
      </c>
    </row>
    <row r="10" spans="1:10" ht="15">
      <c r="A10" s="159" t="s">
        <v>411</v>
      </c>
      <c r="B10" s="142" t="s">
        <v>153</v>
      </c>
      <c r="C10" s="160">
        <v>126588</v>
      </c>
      <c r="D10" s="161">
        <v>74942</v>
      </c>
      <c r="E10" s="161">
        <v>0</v>
      </c>
      <c r="F10" s="161">
        <v>97562</v>
      </c>
      <c r="G10" s="161">
        <v>97562</v>
      </c>
      <c r="H10" s="161">
        <v>97562</v>
      </c>
      <c r="I10" s="168">
        <f>H10-D10</f>
        <v>22620</v>
      </c>
      <c r="J10" s="169">
        <f>IF(D10=0,"********",I10/D10)</f>
        <v>0.301833417843132</v>
      </c>
    </row>
    <row r="11" spans="1:10" ht="15.75" thickBot="1">
      <c r="A11" s="170"/>
      <c r="B11" s="142"/>
      <c r="C11" s="157"/>
      <c r="D11" s="157"/>
      <c r="E11" s="157"/>
      <c r="F11" s="157"/>
      <c r="G11" s="157"/>
      <c r="H11" s="157"/>
      <c r="I11" s="171"/>
      <c r="J11" s="162"/>
    </row>
    <row r="12" spans="1:10" ht="15.75" thickTop="1">
      <c r="A12" s="172"/>
      <c r="B12" s="173"/>
      <c r="C12" s="174"/>
      <c r="D12" s="174"/>
      <c r="E12" s="174"/>
      <c r="F12" s="174"/>
      <c r="G12" s="174"/>
      <c r="H12" s="174"/>
      <c r="I12" s="174"/>
      <c r="J12" s="175"/>
    </row>
    <row r="13" spans="1:10" ht="15">
      <c r="A13" s="170" t="s">
        <v>67</v>
      </c>
      <c r="B13" s="142"/>
      <c r="C13" s="157">
        <f aca="true" t="shared" si="0" ref="C13:I13">SUBTOTAL(9,C9:C10)</f>
        <v>126588</v>
      </c>
      <c r="D13" s="157">
        <f>SUBTOTAL(9,D9:D10)</f>
        <v>74942</v>
      </c>
      <c r="E13" s="157">
        <f t="shared" si="0"/>
        <v>0</v>
      </c>
      <c r="F13" s="157">
        <f t="shared" si="0"/>
        <v>97562</v>
      </c>
      <c r="G13" s="157">
        <f t="shared" si="0"/>
        <v>97562</v>
      </c>
      <c r="H13" s="157">
        <f t="shared" si="0"/>
        <v>97562</v>
      </c>
      <c r="I13" s="157">
        <f t="shared" si="0"/>
        <v>22620</v>
      </c>
      <c r="J13" s="162">
        <f>IF(D13=0,"********",I13/D13)</f>
        <v>0.301833417843132</v>
      </c>
    </row>
    <row r="14" spans="1:10" ht="15">
      <c r="A14" s="148"/>
      <c r="B14" s="142"/>
      <c r="C14" s="157"/>
      <c r="D14" s="157"/>
      <c r="E14" s="157"/>
      <c r="F14" s="157"/>
      <c r="G14" s="157"/>
      <c r="H14" s="157"/>
      <c r="I14" s="157"/>
      <c r="J14" s="158"/>
    </row>
    <row r="15" spans="1:10" ht="15">
      <c r="A15" s="148"/>
      <c r="B15" s="142"/>
      <c r="C15" s="157"/>
      <c r="D15" s="157"/>
      <c r="E15" s="157"/>
      <c r="F15" s="157"/>
      <c r="G15" s="157"/>
      <c r="H15" s="157"/>
      <c r="I15" s="157"/>
      <c r="J15" s="158"/>
    </row>
    <row r="16" spans="1:10" ht="15">
      <c r="A16" s="155" t="s">
        <v>68</v>
      </c>
      <c r="B16" s="142"/>
      <c r="C16" s="157"/>
      <c r="D16" s="157"/>
      <c r="E16" s="157"/>
      <c r="F16" s="157"/>
      <c r="G16" s="157"/>
      <c r="H16" s="157"/>
      <c r="I16" s="157"/>
      <c r="J16" s="158"/>
    </row>
    <row r="17" spans="1:10" ht="15.75" thickBot="1">
      <c r="A17" s="170"/>
      <c r="B17" s="142"/>
      <c r="C17" s="157"/>
      <c r="D17" s="157"/>
      <c r="E17" s="157"/>
      <c r="F17" s="157"/>
      <c r="G17" s="157"/>
      <c r="H17" s="157"/>
      <c r="I17" s="157"/>
      <c r="J17" s="158"/>
    </row>
    <row r="18" spans="1:10" ht="15.75" thickTop="1">
      <c r="A18" s="172"/>
      <c r="B18" s="173"/>
      <c r="C18" s="174"/>
      <c r="D18" s="174"/>
      <c r="E18" s="174"/>
      <c r="F18" s="174"/>
      <c r="G18" s="174"/>
      <c r="H18" s="174"/>
      <c r="I18" s="174"/>
      <c r="J18" s="175"/>
    </row>
    <row r="19" spans="1:10" ht="15">
      <c r="A19" s="170" t="s">
        <v>84</v>
      </c>
      <c r="B19" s="142"/>
      <c r="C19" s="161">
        <f aca="true" t="shared" si="1" ref="C19:I19">SUBTOTAL(9,C17:C17)</f>
        <v>0</v>
      </c>
      <c r="D19" s="161">
        <f>SUBTOTAL(9,D17:D17)</f>
        <v>0</v>
      </c>
      <c r="E19" s="161">
        <f t="shared" si="1"/>
        <v>0</v>
      </c>
      <c r="F19" s="161">
        <f t="shared" si="1"/>
        <v>0</v>
      </c>
      <c r="G19" s="161">
        <f t="shared" si="1"/>
        <v>0</v>
      </c>
      <c r="H19" s="161">
        <f t="shared" si="1"/>
        <v>0</v>
      </c>
      <c r="I19" s="157">
        <f t="shared" si="1"/>
        <v>0</v>
      </c>
      <c r="J19" s="162" t="str">
        <f>IF(D19=0,"********",I19/D19)</f>
        <v>********</v>
      </c>
    </row>
  </sheetData>
  <sheetProtection sheet="1" objects="1" scenarios="1"/>
  <printOptions horizontalCentered="1"/>
  <pageMargins left="0.75" right="0.75" top="1" bottom="1" header="0.5" footer="0.5"/>
  <pageSetup blackAndWhite="1" fitToHeight="0" fitToWidth="1" horizontalDpi="300" verticalDpi="300" orientation="portrait" scale="89" r:id="rId1"/>
  <headerFooter alignWithMargins="0">
    <oddHeader>&amp;CPage &amp;P of &amp;N</oddHeader>
    <oddFooter>&amp;L&amp;A Fund&amp;R&amp;D: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7">
    <pageSetUpPr fitToPage="1"/>
  </sheetPr>
  <dimension ref="A1:J19"/>
  <sheetViews>
    <sheetView showGridLines="0" zoomScalePageLayoutView="0" workbookViewId="0" topLeftCell="A1">
      <selection activeCell="A19" sqref="A19"/>
    </sheetView>
  </sheetViews>
  <sheetFormatPr defaultColWidth="13.83203125" defaultRowHeight="11.25"/>
  <cols>
    <col min="1" max="1" width="25" style="1" customWidth="1"/>
    <col min="2" max="4" width="13.83203125" style="2" customWidth="1"/>
    <col min="5" max="5" width="0" style="2" hidden="1" customWidth="1"/>
    <col min="6" max="6" width="13.83203125" style="2" customWidth="1"/>
    <col min="7" max="7" width="15.33203125" style="2" bestFit="1" customWidth="1"/>
    <col min="8" max="9" width="13.83203125" style="2" customWidth="1"/>
    <col min="10" max="10" width="13.83203125" style="3" customWidth="1"/>
    <col min="11" max="16384" width="13.83203125" style="1" customWidth="1"/>
  </cols>
  <sheetData>
    <row r="1" spans="1:10" ht="22.5">
      <c r="A1" s="134" t="str">
        <f>BdgtYear&amp;" BUDGET FOR THE "&amp;MType&amp;" OF "&amp;TName</f>
        <v>2014 BUDGET FOR THE TOWN OF CATSKILL</v>
      </c>
      <c r="B1" s="135"/>
      <c r="C1" s="136"/>
      <c r="D1" s="135"/>
      <c r="E1" s="136"/>
      <c r="F1" s="136"/>
      <c r="G1" s="136"/>
      <c r="H1" s="136"/>
      <c r="I1" s="135"/>
      <c r="J1" s="137"/>
    </row>
    <row r="2" spans="1:10" ht="20.25">
      <c r="A2" s="138" t="s">
        <v>412</v>
      </c>
      <c r="B2" s="135"/>
      <c r="C2" s="136"/>
      <c r="D2" s="135"/>
      <c r="E2" s="136"/>
      <c r="F2" s="136"/>
      <c r="G2" s="136"/>
      <c r="H2" s="136"/>
      <c r="I2" s="136"/>
      <c r="J2" s="139"/>
    </row>
    <row r="3" spans="1:10" ht="15">
      <c r="A3" s="140"/>
      <c r="B3" s="141"/>
      <c r="C3" s="142"/>
      <c r="D3" s="142"/>
      <c r="E3" s="142"/>
      <c r="F3" s="142"/>
      <c r="G3" s="142"/>
      <c r="H3" s="142"/>
      <c r="I3" s="143" t="s">
        <v>1</v>
      </c>
      <c r="J3" s="144">
        <v>3</v>
      </c>
    </row>
    <row r="4" spans="1:10" ht="15">
      <c r="A4" s="145"/>
      <c r="B4" s="141"/>
      <c r="C4" s="142"/>
      <c r="D4" s="146"/>
      <c r="E4" s="142"/>
      <c r="F4" s="142"/>
      <c r="G4" s="142"/>
      <c r="H4" s="142"/>
      <c r="I4" s="142"/>
      <c r="J4" s="147"/>
    </row>
    <row r="5" spans="1:10" ht="15">
      <c r="A5" s="148"/>
      <c r="B5" s="145"/>
      <c r="C5" s="142" t="s">
        <v>2</v>
      </c>
      <c r="D5" s="142" t="s">
        <v>3</v>
      </c>
      <c r="E5" s="142" t="s">
        <v>4</v>
      </c>
      <c r="F5" s="142" t="s">
        <v>5</v>
      </c>
      <c r="G5" s="142" t="s">
        <v>6</v>
      </c>
      <c r="H5" s="142" t="s">
        <v>7</v>
      </c>
      <c r="I5" s="142" t="s">
        <v>8</v>
      </c>
      <c r="J5" s="147" t="s">
        <v>9</v>
      </c>
    </row>
    <row r="6" spans="1:10" ht="15">
      <c r="A6" s="149"/>
      <c r="B6" s="150" t="s">
        <v>10</v>
      </c>
      <c r="C6" s="142" t="s">
        <v>4</v>
      </c>
      <c r="D6" s="142" t="s">
        <v>11</v>
      </c>
      <c r="E6" s="142" t="s">
        <v>12</v>
      </c>
      <c r="F6" s="142" t="s">
        <v>13</v>
      </c>
      <c r="G6" s="142" t="s">
        <v>13</v>
      </c>
      <c r="H6" s="142" t="s">
        <v>13</v>
      </c>
      <c r="I6" s="142" t="s">
        <v>14</v>
      </c>
      <c r="J6" s="147" t="s">
        <v>14</v>
      </c>
    </row>
    <row r="7" spans="1:10" ht="15.75" thickBot="1">
      <c r="A7" s="151" t="s">
        <v>15</v>
      </c>
      <c r="B7" s="152" t="s">
        <v>16</v>
      </c>
      <c r="C7" s="153">
        <f>BdgtYear-2</f>
        <v>2012</v>
      </c>
      <c r="D7" s="153">
        <f>BdgtYear-1</f>
        <v>2013</v>
      </c>
      <c r="E7" s="153">
        <f>BdgtYear-1</f>
        <v>2013</v>
      </c>
      <c r="F7" s="153">
        <f>BdgtYear</f>
        <v>2014</v>
      </c>
      <c r="G7" s="153">
        <f>BdgtYear</f>
        <v>2014</v>
      </c>
      <c r="H7" s="153">
        <f>BdgtYear</f>
        <v>2014</v>
      </c>
      <c r="I7" s="153">
        <f>BdgtYear-1</f>
        <v>2013</v>
      </c>
      <c r="J7" s="154">
        <f>BdgtYear-1</f>
        <v>2013</v>
      </c>
    </row>
    <row r="8" spans="1:10" ht="15">
      <c r="A8" s="155" t="s">
        <v>17</v>
      </c>
      <c r="B8" s="142"/>
      <c r="C8" s="156"/>
      <c r="D8" s="157"/>
      <c r="E8" s="157"/>
      <c r="F8" s="157"/>
      <c r="G8" s="157"/>
      <c r="H8" s="157"/>
      <c r="I8" s="157"/>
      <c r="J8" s="158"/>
    </row>
    <row r="9" spans="1:10" ht="15">
      <c r="A9" s="159" t="s">
        <v>154</v>
      </c>
      <c r="B9" s="142" t="s">
        <v>413</v>
      </c>
      <c r="C9" s="160">
        <v>0</v>
      </c>
      <c r="D9" s="161">
        <v>0</v>
      </c>
      <c r="E9" s="161">
        <v>0</v>
      </c>
      <c r="F9" s="161">
        <v>0</v>
      </c>
      <c r="G9" s="161">
        <v>0</v>
      </c>
      <c r="H9" s="161">
        <v>0</v>
      </c>
      <c r="I9" s="157">
        <f>H9-D9</f>
        <v>0</v>
      </c>
      <c r="J9" s="162" t="str">
        <f>IF(D9=0,"********",I9/D9)</f>
        <v>********</v>
      </c>
    </row>
    <row r="10" spans="1:10" ht="15">
      <c r="A10" s="159" t="s">
        <v>154</v>
      </c>
      <c r="B10" s="142" t="s">
        <v>413</v>
      </c>
      <c r="C10" s="160">
        <v>164846</v>
      </c>
      <c r="D10" s="161">
        <v>168143</v>
      </c>
      <c r="E10" s="161">
        <v>0</v>
      </c>
      <c r="F10" s="161">
        <v>170935</v>
      </c>
      <c r="G10" s="161">
        <v>170935</v>
      </c>
      <c r="H10" s="161">
        <v>170935</v>
      </c>
      <c r="I10" s="168">
        <f>H10-D10</f>
        <v>2792</v>
      </c>
      <c r="J10" s="169">
        <f>IF(D10=0,"********",I10/D10)</f>
        <v>0.016604913674669774</v>
      </c>
    </row>
    <row r="11" spans="1:10" ht="15.75" thickBot="1">
      <c r="A11" s="170"/>
      <c r="B11" s="142"/>
      <c r="C11" s="157"/>
      <c r="D11" s="157"/>
      <c r="E11" s="157"/>
      <c r="F11" s="157"/>
      <c r="G11" s="157"/>
      <c r="H11" s="157"/>
      <c r="I11" s="171"/>
      <c r="J11" s="162"/>
    </row>
    <row r="12" spans="1:10" ht="15.75" thickTop="1">
      <c r="A12" s="172"/>
      <c r="B12" s="173"/>
      <c r="C12" s="174"/>
      <c r="D12" s="174"/>
      <c r="E12" s="174"/>
      <c r="F12" s="174"/>
      <c r="G12" s="174"/>
      <c r="H12" s="174"/>
      <c r="I12" s="174"/>
      <c r="J12" s="175"/>
    </row>
    <row r="13" spans="1:10" ht="15">
      <c r="A13" s="170" t="s">
        <v>67</v>
      </c>
      <c r="B13" s="142"/>
      <c r="C13" s="157">
        <f aca="true" t="shared" si="0" ref="C13:I13">SUBTOTAL(9,C9:C10)</f>
        <v>164846</v>
      </c>
      <c r="D13" s="157">
        <f>SUBTOTAL(9,D9:D10)</f>
        <v>168143</v>
      </c>
      <c r="E13" s="157">
        <f t="shared" si="0"/>
        <v>0</v>
      </c>
      <c r="F13" s="157">
        <f t="shared" si="0"/>
        <v>170935</v>
      </c>
      <c r="G13" s="157">
        <f t="shared" si="0"/>
        <v>170935</v>
      </c>
      <c r="H13" s="157">
        <f t="shared" si="0"/>
        <v>170935</v>
      </c>
      <c r="I13" s="157">
        <f t="shared" si="0"/>
        <v>2792</v>
      </c>
      <c r="J13" s="162">
        <f>IF(D13=0,"********",I13/D13)</f>
        <v>0.016604913674669774</v>
      </c>
    </row>
    <row r="14" spans="1:10" ht="15">
      <c r="A14" s="148"/>
      <c r="B14" s="142"/>
      <c r="C14" s="157"/>
      <c r="D14" s="157"/>
      <c r="E14" s="157"/>
      <c r="F14" s="157"/>
      <c r="G14" s="157"/>
      <c r="H14" s="157"/>
      <c r="I14" s="157"/>
      <c r="J14" s="158"/>
    </row>
    <row r="15" spans="1:10" ht="15">
      <c r="A15" s="148"/>
      <c r="B15" s="142"/>
      <c r="C15" s="157"/>
      <c r="D15" s="157"/>
      <c r="E15" s="157"/>
      <c r="F15" s="157"/>
      <c r="G15" s="157"/>
      <c r="H15" s="157"/>
      <c r="I15" s="157"/>
      <c r="J15" s="158"/>
    </row>
    <row r="16" spans="1:10" ht="15">
      <c r="A16" s="155" t="s">
        <v>68</v>
      </c>
      <c r="B16" s="142"/>
      <c r="C16" s="157"/>
      <c r="D16" s="157"/>
      <c r="E16" s="157"/>
      <c r="F16" s="157"/>
      <c r="G16" s="157"/>
      <c r="H16" s="157"/>
      <c r="I16" s="157"/>
      <c r="J16" s="158"/>
    </row>
    <row r="17" spans="1:10" ht="15.75" thickBot="1">
      <c r="A17" s="170"/>
      <c r="B17" s="142"/>
      <c r="C17" s="157"/>
      <c r="D17" s="157"/>
      <c r="E17" s="157"/>
      <c r="F17" s="157"/>
      <c r="G17" s="157"/>
      <c r="H17" s="157"/>
      <c r="I17" s="157"/>
      <c r="J17" s="158"/>
    </row>
    <row r="18" spans="1:10" ht="15.75" thickTop="1">
      <c r="A18" s="172"/>
      <c r="B18" s="173"/>
      <c r="C18" s="174"/>
      <c r="D18" s="174"/>
      <c r="E18" s="174"/>
      <c r="F18" s="174"/>
      <c r="G18" s="174"/>
      <c r="H18" s="174"/>
      <c r="I18" s="174"/>
      <c r="J18" s="175"/>
    </row>
    <row r="19" spans="1:10" ht="15">
      <c r="A19" s="170" t="s">
        <v>84</v>
      </c>
      <c r="B19" s="142"/>
      <c r="C19" s="161">
        <f aca="true" t="shared" si="1" ref="C19:I19">SUBTOTAL(9,C17:C17)</f>
        <v>0</v>
      </c>
      <c r="D19" s="161">
        <f>SUBTOTAL(9,D17:D17)</f>
        <v>0</v>
      </c>
      <c r="E19" s="161">
        <f t="shared" si="1"/>
        <v>0</v>
      </c>
      <c r="F19" s="161">
        <f t="shared" si="1"/>
        <v>0</v>
      </c>
      <c r="G19" s="161">
        <f t="shared" si="1"/>
        <v>0</v>
      </c>
      <c r="H19" s="161">
        <f t="shared" si="1"/>
        <v>0</v>
      </c>
      <c r="I19" s="157">
        <f t="shared" si="1"/>
        <v>0</v>
      </c>
      <c r="J19" s="162" t="str">
        <f>IF(D19=0,"********",I19/D19)</f>
        <v>********</v>
      </c>
    </row>
  </sheetData>
  <sheetProtection sheet="1" objects="1" scenarios="1"/>
  <printOptions horizontalCentered="1"/>
  <pageMargins left="0.75" right="0.75" top="1" bottom="1" header="0.5" footer="0.5"/>
  <pageSetup blackAndWhite="1" fitToHeight="0" fitToWidth="1" horizontalDpi="300" verticalDpi="300" orientation="portrait" scale="89" r:id="rId1"/>
  <headerFooter alignWithMargins="0">
    <oddHeader>&amp;CPage &amp;P of &amp;N</oddHeader>
    <oddFooter>&amp;L&amp;A Fund&amp;R&amp;D: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MBW</dc:title>
  <dc:subject/>
  <dc:creator>Kathy Bailey</dc:creator>
  <cp:keywords/>
  <dc:description>Latest "self-contained" MBW version.  August 2003</dc:description>
  <cp:lastModifiedBy>Steven</cp:lastModifiedBy>
  <cp:lastPrinted>2013-11-06T19:28:57Z</cp:lastPrinted>
  <dcterms:created xsi:type="dcterms:W3CDTF">2001-05-26T01:34:56Z</dcterms:created>
  <dcterms:modified xsi:type="dcterms:W3CDTF">2019-05-23T20:53:39Z</dcterms:modified>
  <cp:category/>
  <cp:version/>
  <cp:contentType/>
  <cp:contentStatus/>
</cp:coreProperties>
</file>